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Objects="none" defaultThemeVersion="124226"/>
  <bookViews>
    <workbookView xWindow="0" yWindow="30" windowWidth="15870" windowHeight="7905" tabRatio="793" firstSheet="6" activeTab="7"/>
  </bookViews>
  <sheets>
    <sheet name="datos de Inquilinos" sheetId="7" r:id="rId1"/>
    <sheet name="ALQUILERES al 14_09_2013" sheetId="3" r:id="rId2"/>
    <sheet name="ALQUILERES al" sheetId="4" r:id="rId3"/>
    <sheet name="Hoja2" sheetId="6" r:id="rId4"/>
    <sheet name="INQUILINOS Y CANON" sheetId="8" r:id="rId5"/>
    <sheet name="GASTOS 2013 AL 2015" sheetId="1" r:id="rId6"/>
    <sheet name="ESTADO CTA 2013_2015" sheetId="10" r:id="rId7"/>
    <sheet name="ESTADO CTA 2013_2015 (2)" sheetId="15" r:id="rId8"/>
    <sheet name="Gastos 2016 - 2022" sheetId="12" r:id="rId9"/>
    <sheet name="ESTADO DE CTA 2016_2021" sheetId="14" r:id="rId10"/>
    <sheet name="Cta Jorge Rogriguez" sheetId="13" r:id="rId11"/>
  </sheets>
  <calcPr calcId="144525"/>
</workbook>
</file>

<file path=xl/calcChain.xml><?xml version="1.0" encoding="utf-8"?>
<calcChain xmlns="http://schemas.openxmlformats.org/spreadsheetml/2006/main">
  <c r="E56" i="15" l="1"/>
  <c r="E49" i="15"/>
  <c r="D28" i="14"/>
  <c r="D27" i="14"/>
  <c r="F57" i="12"/>
  <c r="F48" i="12" l="1"/>
  <c r="F46" i="12"/>
  <c r="F45" i="12"/>
  <c r="F44" i="12"/>
  <c r="F43" i="12"/>
  <c r="E87" i="14"/>
  <c r="E94" i="14" l="1"/>
  <c r="D111" i="14" l="1"/>
  <c r="E111" i="14"/>
  <c r="G66" i="10"/>
  <c r="E101" i="14"/>
  <c r="D101" i="14"/>
  <c r="D94" i="14"/>
  <c r="E78" i="14"/>
  <c r="D78" i="14"/>
  <c r="D79" i="14" s="1"/>
  <c r="D72" i="14"/>
  <c r="D73" i="14" s="1"/>
  <c r="E72" i="14"/>
  <c r="E74" i="14" s="1"/>
  <c r="E26" i="14" l="1"/>
  <c r="F26" i="14" s="1"/>
  <c r="F63" i="14" l="1"/>
  <c r="G60" i="14"/>
  <c r="D61" i="14"/>
  <c r="E61" i="14" s="1"/>
  <c r="E56" i="14"/>
  <c r="E55" i="14"/>
  <c r="E50" i="14" l="1"/>
  <c r="E59" i="14"/>
  <c r="E47" i="15"/>
  <c r="E75" i="15"/>
  <c r="E74" i="15"/>
  <c r="E64" i="15"/>
  <c r="E63" i="15"/>
  <c r="D37" i="15"/>
  <c r="E37" i="15" s="1"/>
  <c r="E39" i="15" s="1"/>
  <c r="D29" i="15"/>
  <c r="E29" i="15" s="1"/>
  <c r="E27" i="15"/>
  <c r="E26" i="15"/>
  <c r="E25" i="15"/>
  <c r="E24" i="15"/>
  <c r="E23" i="15"/>
  <c r="E22" i="15"/>
  <c r="E21" i="15"/>
  <c r="E20" i="15"/>
  <c r="E19" i="15"/>
  <c r="E18" i="15"/>
  <c r="E13" i="15"/>
  <c r="E12" i="15"/>
  <c r="E7" i="15"/>
  <c r="E70" i="15" l="1"/>
  <c r="E78" i="15"/>
  <c r="E14" i="15"/>
  <c r="E65" i="15"/>
  <c r="E60" i="15"/>
  <c r="E48" i="14"/>
  <c r="E49" i="14" s="1"/>
  <c r="E53" i="14"/>
  <c r="E45" i="14"/>
  <c r="H5" i="8"/>
  <c r="H4" i="8"/>
  <c r="H3" i="8"/>
  <c r="H2" i="8"/>
  <c r="E24" i="14" l="1"/>
  <c r="E17" i="14" l="1"/>
  <c r="E16" i="14"/>
  <c r="E14" i="14"/>
  <c r="E13" i="14"/>
  <c r="E12" i="14"/>
  <c r="E15" i="14"/>
  <c r="E7" i="14"/>
  <c r="E6" i="14"/>
  <c r="E5" i="14"/>
  <c r="E8" i="14" l="1"/>
  <c r="E18" i="14"/>
  <c r="D30" i="10"/>
  <c r="E30" i="10" s="1"/>
  <c r="F37" i="12"/>
  <c r="F36" i="12"/>
  <c r="F35" i="12"/>
  <c r="F34" i="12"/>
  <c r="F33" i="12"/>
  <c r="F32" i="12"/>
  <c r="F31" i="12"/>
  <c r="F30" i="12"/>
  <c r="F29" i="12"/>
  <c r="F28" i="12"/>
  <c r="F27" i="12"/>
  <c r="F26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16" i="13"/>
  <c r="F15" i="13"/>
  <c r="F14" i="13"/>
  <c r="F13" i="13"/>
  <c r="F12" i="13"/>
  <c r="D38" i="10"/>
  <c r="E38" i="10" s="1"/>
  <c r="E40" i="10" s="1"/>
  <c r="F38" i="12" l="1"/>
  <c r="G16" i="3" l="1"/>
  <c r="G15" i="3"/>
  <c r="G14" i="3"/>
  <c r="G13" i="3"/>
  <c r="G12" i="3"/>
  <c r="G11" i="3"/>
  <c r="E66" i="10" l="1"/>
  <c r="E65" i="10"/>
  <c r="E50" i="10"/>
  <c r="E8" i="10"/>
  <c r="F52" i="10" l="1"/>
  <c r="E52" i="10"/>
  <c r="E67" i="10" s="1"/>
  <c r="E62" i="10" l="1"/>
  <c r="E58" i="10"/>
  <c r="D52" i="1"/>
  <c r="F49" i="1"/>
  <c r="F48" i="1"/>
  <c r="F47" i="1"/>
  <c r="F46" i="1"/>
  <c r="F45" i="1"/>
  <c r="F44" i="1"/>
  <c r="F43" i="1"/>
  <c r="F42" i="1"/>
  <c r="F41" i="1"/>
  <c r="F40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52" i="1" s="1"/>
  <c r="E19" i="10" l="1"/>
  <c r="E14" i="10"/>
  <c r="E13" i="10"/>
  <c r="E28" i="10"/>
  <c r="E27" i="10"/>
  <c r="E26" i="10"/>
  <c r="E25" i="10"/>
  <c r="E24" i="10"/>
  <c r="E23" i="10"/>
  <c r="E22" i="10"/>
  <c r="E21" i="10"/>
  <c r="E20" i="10"/>
  <c r="E15" i="10" l="1"/>
  <c r="E73" i="10"/>
  <c r="E72" i="10"/>
  <c r="E76" i="10" l="1"/>
  <c r="F18" i="3"/>
  <c r="F22" i="4" l="1"/>
  <c r="F24" i="4" l="1"/>
  <c r="E27" i="3"/>
  <c r="F19" i="3" s="1"/>
  <c r="E30" i="3"/>
  <c r="C37" i="3" s="1"/>
  <c r="E34" i="3"/>
  <c r="C38" i="3" s="1"/>
  <c r="D40" i="3" l="1"/>
  <c r="D39" i="3"/>
  <c r="D38" i="3" l="1"/>
  <c r="F20" i="3"/>
  <c r="B37" i="3" l="1"/>
  <c r="D37" i="3" s="1"/>
</calcChain>
</file>

<file path=xl/sharedStrings.xml><?xml version="1.0" encoding="utf-8"?>
<sst xmlns="http://schemas.openxmlformats.org/spreadsheetml/2006/main" count="622" uniqueCount="309">
  <si>
    <t>sanitas Venezuela, s.a.</t>
  </si>
  <si>
    <t>24 vales Dr. Sunil</t>
  </si>
  <si>
    <t>3 vales dr. Sunil</t>
  </si>
  <si>
    <t>A.C. Civil club campestre Paracotos</t>
  </si>
  <si>
    <t>pago de cuotas del 02/13 al 06/13</t>
  </si>
  <si>
    <t>registro principal del dist.capital</t>
  </si>
  <si>
    <t>Legalizacion de acta de defuncion CEG</t>
  </si>
  <si>
    <t>Funeraria Valles, C.A.</t>
  </si>
  <si>
    <t>kaufman incineraciones, C.A.</t>
  </si>
  <si>
    <t>pago de cuota tarjeta</t>
  </si>
  <si>
    <t>Cremacion</t>
  </si>
  <si>
    <t>Velorio</t>
  </si>
  <si>
    <t>Multiservicios autozone 2, C.A.</t>
  </si>
  <si>
    <t>mantenimiento JEEP</t>
  </si>
  <si>
    <t>hidrocapital</t>
  </si>
  <si>
    <t>EDC</t>
  </si>
  <si>
    <t>intercable</t>
  </si>
  <si>
    <t xml:space="preserve">facilweb </t>
  </si>
  <si>
    <t>renovacion  datadirbmc.com</t>
  </si>
  <si>
    <t>Renovación de Dominio: m2inmobiliario.com</t>
  </si>
  <si>
    <t>INQUILINO</t>
  </si>
  <si>
    <t>TIPO</t>
  </si>
  <si>
    <t>FECHA DE INICIO CONTRATO</t>
  </si>
  <si>
    <t>FECHA FIN CONTRATO</t>
  </si>
  <si>
    <t>MONTO Bs.</t>
  </si>
  <si>
    <t>PAGADO HASTA</t>
  </si>
  <si>
    <t>CONTRATO?</t>
  </si>
  <si>
    <t>LUIS (MARACUCHO)</t>
  </si>
  <si>
    <t>APARTAMENTO</t>
  </si>
  <si>
    <t>MARIA ALEJANDRA GARCIA</t>
  </si>
  <si>
    <t>D&amp;J</t>
  </si>
  <si>
    <t>DEPOSITO</t>
  </si>
  <si>
    <t>Summa Seguridad</t>
  </si>
  <si>
    <t>MAYO</t>
  </si>
  <si>
    <t>JUNIO</t>
  </si>
  <si>
    <t>JULIO</t>
  </si>
  <si>
    <t>AGOSTO</t>
  </si>
  <si>
    <t>SEPTIEMBRE</t>
  </si>
  <si>
    <t>LUIS</t>
  </si>
  <si>
    <t>MARIA ALEJANDRA</t>
  </si>
  <si>
    <t>d&amp;J</t>
  </si>
  <si>
    <t>Suma Seguridad</t>
  </si>
  <si>
    <t>ABRIL</t>
  </si>
  <si>
    <t>MARZO</t>
  </si>
  <si>
    <t>OCTUBRE</t>
  </si>
  <si>
    <t>PAOLA GUERRERO</t>
  </si>
  <si>
    <t>VIENEN EN CUENTA CEPEMIC A 30/04/2013</t>
  </si>
  <si>
    <t>En banco</t>
  </si>
  <si>
    <t>Paola Guerrero</t>
  </si>
  <si>
    <t>Karla Guerrero</t>
  </si>
  <si>
    <t>Cesar Guerrero</t>
  </si>
  <si>
    <t>Luis Guerrero</t>
  </si>
  <si>
    <t>GASTOS TOTALES</t>
  </si>
  <si>
    <t>PAGO IMPUESTOS SUCESIÓN</t>
  </si>
  <si>
    <t>PAGOS COMUNES REALIZADOS</t>
  </si>
  <si>
    <t>PAGOS REALIZADOS A HEREDEROS</t>
  </si>
  <si>
    <t>TOTAL</t>
  </si>
  <si>
    <t>KARLA GUERRERO</t>
  </si>
  <si>
    <t>SALDO A REPARTIR</t>
  </si>
  <si>
    <t>TOTAL RECIBIDO</t>
  </si>
  <si>
    <t>SALDO</t>
  </si>
  <si>
    <t>SERVICIOS Y VARIAS REP. APTO D</t>
  </si>
  <si>
    <t>TERMINACIONES DE TECHO APTO D</t>
  </si>
  <si>
    <t>NELSON reparaciones apartamento D</t>
  </si>
  <si>
    <t>techo dry wall apartamento D</t>
  </si>
  <si>
    <t>Bs.Totales</t>
  </si>
  <si>
    <t>Pagos realizados</t>
  </si>
  <si>
    <t>Saldo</t>
  </si>
  <si>
    <t>NOVIEMBRE</t>
  </si>
  <si>
    <t>DICIEMBRE</t>
  </si>
  <si>
    <t>PAOLA GUERRERO VIENEN DE CUENTA CORTE AL 14/09/2013</t>
  </si>
  <si>
    <t>PAOLA GUERRERO ALQUILER Luis y Maria Alejandra Octubre 2013</t>
  </si>
  <si>
    <t>Factura.Codigo</t>
  </si>
  <si>
    <t>NombreEmpresa</t>
  </si>
  <si>
    <t>Fecha</t>
  </si>
  <si>
    <t>No</t>
  </si>
  <si>
    <t>Descripcion</t>
  </si>
  <si>
    <t>Tipoformato</t>
  </si>
  <si>
    <t>Cantidad</t>
  </si>
  <si>
    <t>Total</t>
  </si>
  <si>
    <t>INVERSIONES DAVID AND JOSEPH, C. A.</t>
  </si>
  <si>
    <t>0071</t>
  </si>
  <si>
    <t>FACTURA</t>
  </si>
  <si>
    <t>ALQUILER GALP0N # 2 - PERIODO NOV./2010 A ABRIL/2011 40 MTRS2 A BSF. 40,OO M2</t>
  </si>
  <si>
    <t>6</t>
  </si>
  <si>
    <t>0050</t>
  </si>
  <si>
    <t>Alquiler Deposito # 2 Periodo Nov/2011 a Abril/2012  a razon de 2800. mensual</t>
  </si>
  <si>
    <t>Jorge Rodriguez</t>
  </si>
  <si>
    <t>jorgerf01@gmail.com</t>
  </si>
  <si>
    <t>Cristian Bellanca</t>
  </si>
  <si>
    <t>mbellanca@gmail.com</t>
  </si>
  <si>
    <t>Cristian Abarca</t>
  </si>
  <si>
    <t>gmanna859@hotmail.com</t>
  </si>
  <si>
    <t>Manna Giovanna</t>
  </si>
  <si>
    <t>Maria Alejandra garcia</t>
  </si>
  <si>
    <t>C.I. 10.867.552</t>
  </si>
  <si>
    <t>ENERO 2014</t>
  </si>
  <si>
    <t>FEBRERO</t>
  </si>
  <si>
    <t>APARTAMENTO C</t>
  </si>
  <si>
    <t>APARTAMENTO A</t>
  </si>
  <si>
    <t>DEPOSITO 2</t>
  </si>
  <si>
    <t>DEPOSITO 1</t>
  </si>
  <si>
    <t>SANDRA PATRICIA SUAREZ TORRADO    C.I. 11.362.226</t>
  </si>
  <si>
    <t>MARIA ALEJANDRA GARCIA FRANCO    C.I. 10.867.552</t>
  </si>
  <si>
    <t>INVERSIONES DAVID AND JOSEPH, C. A. RIF.: J-3005409-3</t>
  </si>
  <si>
    <t>SUMA SEGURIDAD, C. A.  RIF.: J -31232393-0</t>
  </si>
  <si>
    <t>CALLE MURACHI, QUINTA DILCIA, URB. EL MARQUES</t>
  </si>
  <si>
    <t>CALLE MOSENSOL QUINTA GAVIOTA No.225</t>
  </si>
  <si>
    <t>CALLE MURACHI , QUINTA CRISTINA, P. B. URB. EL MARQUES</t>
  </si>
  <si>
    <t>Telefonos</t>
  </si>
  <si>
    <t>0424-130.26.16</t>
  </si>
  <si>
    <t>CRISTIAN BELLANCA Y/O JORGE RODRIGUEZ</t>
  </si>
  <si>
    <t>0212-243.26.26</t>
  </si>
  <si>
    <t>CRISTIAN ABARCA</t>
  </si>
  <si>
    <t>Bs.</t>
  </si>
  <si>
    <t>PARACOTOS</t>
  </si>
  <si>
    <t>MESES 07 AL 12 DEL 2014</t>
  </si>
  <si>
    <t>MESES 03 AL 06 DEL 2014</t>
  </si>
  <si>
    <t>MESES 02 AL 6  DEL 2013</t>
  </si>
  <si>
    <t>MES 10/2015</t>
  </si>
  <si>
    <t>ASESORIA LEGAL</t>
  </si>
  <si>
    <t>HEMAN VELASQUEZ</t>
  </si>
  <si>
    <t>Cuota Mant.Agosto_SEPT.2015 3931</t>
  </si>
  <si>
    <t>saldo cuota Jun y Jul 2015</t>
  </si>
  <si>
    <t>Pago cuota a Saldo Dic14 y ene a jul15</t>
  </si>
  <si>
    <t>ELECTRICIDAD EL MARQUES</t>
  </si>
  <si>
    <t>saldo de cuotas Sept-Dic.2013 y enero 14</t>
  </si>
  <si>
    <t>Pago Julio Agosto 2013 accion 3931</t>
  </si>
  <si>
    <t>pago cuotas Sept a Diciembre 2013</t>
  </si>
  <si>
    <t>pago de Calculo de Acciones venales</t>
  </si>
  <si>
    <t>DAYANA BENAVIDES</t>
  </si>
  <si>
    <t>CESAR GUERRERO</t>
  </si>
  <si>
    <t>citibank Miami</t>
  </si>
  <si>
    <t>camioneta gran cherokee 2016 /  US$   27,29 mayo 2013</t>
  </si>
  <si>
    <t>cuenta banesco CEG /  US$   27,29 mayo 2013</t>
  </si>
  <si>
    <t>X cobrar LFG   prestamo</t>
  </si>
  <si>
    <t>X pagar a LFG prestamos respaldado por CEG</t>
  </si>
  <si>
    <t>Maribel Chacon  US$ EN EFECTIVO</t>
  </si>
  <si>
    <t>PAGOS REALIZADOS</t>
  </si>
  <si>
    <t>US$</t>
  </si>
  <si>
    <t>GASTOS CASA TACARIGUA INICIAL  30%</t>
  </si>
  <si>
    <t>DEPOSITO A CTA DE CASA INICIAL   30%   US$  42,01</t>
  </si>
  <si>
    <t>CUOTA 1/10    ANUAL    2015        US$    222,00</t>
  </si>
  <si>
    <t>alquiler galpon A nov-13 a marzo 15     US$    222,00</t>
  </si>
  <si>
    <t>fecha</t>
  </si>
  <si>
    <t>beneficiario</t>
  </si>
  <si>
    <t>detalle</t>
  </si>
  <si>
    <t>agua y aseo dic 2013</t>
  </si>
  <si>
    <t>agua y aseo nov 2013</t>
  </si>
  <si>
    <t>agua y aseo oct 2013</t>
  </si>
  <si>
    <t>agua y aseo sept 2013</t>
  </si>
  <si>
    <t>agua y aseo agosto 2013</t>
  </si>
  <si>
    <t>agua y aseo julio 2013</t>
  </si>
  <si>
    <t>electricidad  julio 2013</t>
  </si>
  <si>
    <t>electricidad  agosto  2013</t>
  </si>
  <si>
    <t>electricidad sept 2013</t>
  </si>
  <si>
    <t>electricidad oct 2013</t>
  </si>
  <si>
    <t>electricidad nov 2013</t>
  </si>
  <si>
    <t>electricidad Dic 2013</t>
  </si>
  <si>
    <t>TV cable  julio 2013</t>
  </si>
  <si>
    <t>TV cable  agosto  2013</t>
  </si>
  <si>
    <t>TV cable sept 2013</t>
  </si>
  <si>
    <t>TV cable oct 2013</t>
  </si>
  <si>
    <t>TV cable nov 2013</t>
  </si>
  <si>
    <t>TV cable Dic 2013</t>
  </si>
  <si>
    <t>US$ tasa</t>
  </si>
  <si>
    <t>Paola Guerrero  saldo ALQ a 14/09/2013</t>
  </si>
  <si>
    <t>PLASILCA</t>
  </si>
  <si>
    <t>TASA US$</t>
  </si>
  <si>
    <t>DETALLE</t>
  </si>
  <si>
    <t>FECHA</t>
  </si>
  <si>
    <t>CTAS.X COBRAR</t>
  </si>
  <si>
    <t>CITIBANK MIAMI SUCESIÓN</t>
  </si>
  <si>
    <t>GALPON A / ALQUILER RECIBIDO LFG</t>
  </si>
  <si>
    <t>TACARIGUA - VENTA DE CASA  / HENRY AZTROZA</t>
  </si>
  <si>
    <t>SALDO EN BANCOS RECIBIDO</t>
  </si>
  <si>
    <t>CUENTAS x COBRAR CEG</t>
  </si>
  <si>
    <t>FACTURADO Y X COBRAR A SEPT 2013</t>
  </si>
  <si>
    <t>GASTOS A SEPT 2013</t>
  </si>
  <si>
    <t>Maribel Chacon    Inscripcion Paola 2013-14</t>
  </si>
  <si>
    <t>65% CORRESPONDE A SUCESIÓN CEG</t>
  </si>
  <si>
    <t>POR DISTRIBUIR EN HEREDEROS</t>
  </si>
  <si>
    <t>X BENEFICIARIO</t>
  </si>
  <si>
    <t>CORTE DE CUENTA AL 31/12/2015</t>
  </si>
  <si>
    <t>SEGURO DE CEG A NOMBRE DE DIEGO</t>
  </si>
  <si>
    <t>TRANSFERENCIA</t>
  </si>
  <si>
    <t>HEMAN VELASQUES</t>
  </si>
  <si>
    <t>ASESORAMIENTO JURIDICO</t>
  </si>
  <si>
    <t>ADM NOV - DIC 15 Y ENE - FEB 16</t>
  </si>
  <si>
    <t>BENEFICIARIO</t>
  </si>
  <si>
    <t>MONTO</t>
  </si>
  <si>
    <t>ADM NOV - DIC 15 Y ENE - FEB 16 - saldo aumento cuota</t>
  </si>
  <si>
    <t>IDEIMA</t>
  </si>
  <si>
    <t>COPIA CERT.DOC.ALQ.LUIS HERNANDEZ</t>
  </si>
  <si>
    <t>No.REFERENCIA</t>
  </si>
  <si>
    <t>TASA</t>
  </si>
  <si>
    <t>SERVIAUTOMATIC , C.A.</t>
  </si>
  <si>
    <t>REPARACION Y MANTENIMIENTOS PUERTA ESTACIONAMIENTO</t>
  </si>
  <si>
    <t>IDEIMA TORRES</t>
  </si>
  <si>
    <t>VARIOS SEGÚN FACTURA 0014</t>
  </si>
  <si>
    <t>CORPORACION CALAZE</t>
  </si>
  <si>
    <t>COPIAS DOCUMENTOS GAVIOTA</t>
  </si>
  <si>
    <t>ALCALDIA DE SUCRE</t>
  </si>
  <si>
    <t>IMPUESTOS QUINTA GAVIOTA 2010 AL 2016</t>
  </si>
  <si>
    <t>HILDA LEON</t>
  </si>
  <si>
    <t>GASTOS VARIOS SUCESION</t>
  </si>
  <si>
    <t>SENIAT</t>
  </si>
  <si>
    <t>IMPUESTOS CEG</t>
  </si>
  <si>
    <t>CARLOS ARMAS</t>
  </si>
  <si>
    <t>REPARACION DE TUBO AGUA QTA.GAVIOTA</t>
  </si>
  <si>
    <t>ADM.MARZO ABRIL Y  MAYO 2016</t>
  </si>
  <si>
    <t>ADM.JUNIO + CUOTA EXTRAORDINARIA ABRIL 2016</t>
  </si>
  <si>
    <t>MARIA JOSE DEFFENDINI</t>
  </si>
  <si>
    <t>ADM. JULIO A SEPT.2016</t>
  </si>
  <si>
    <t>PAGO ASESORIA JURIDICA</t>
  </si>
  <si>
    <t>ADM. OCTUBRE 2016 A FEBRERO 2017</t>
  </si>
  <si>
    <t>ADM. MARZO 2017 A AGOSTO 2017</t>
  </si>
  <si>
    <t>ADM. SEPT. 2017 A DICIEMBRE 2017</t>
  </si>
  <si>
    <t>ADM. ENERO  2018 A SEPTIEMBRE 2018</t>
  </si>
  <si>
    <t>BADID BORJA - JULIO MARTINEZ</t>
  </si>
  <si>
    <t>REPARACION DE FILTRACIONES QTA.GAVIOTA SEGÚN INFORME</t>
  </si>
  <si>
    <t>ADM. ENERO DIF A MAYO 2019</t>
  </si>
  <si>
    <t>ADM. JUNIO A AGOSTO 2019</t>
  </si>
  <si>
    <t>ADM. DIF.JULIO 2018 A ENERO 2019</t>
  </si>
  <si>
    <t>SUNAVI</t>
  </si>
  <si>
    <t>PAGO DE SANCION</t>
  </si>
  <si>
    <t>PAGO DE IMPUESTOS PLANILLA No.9101391131</t>
  </si>
  <si>
    <t>PAGO DE IMPUESTOS PLANILLA No.9101394839</t>
  </si>
  <si>
    <t>PAGO DE IMPUESTOS PLANILLA No.9101408043</t>
  </si>
  <si>
    <t>PAGO DE IMPUESTOS PLANILLA No.9101432494</t>
  </si>
  <si>
    <t>PAGO DE IMPUESTOS PLANILLA No.9101448424</t>
  </si>
  <si>
    <t>PAGO DE IMPUESTOS PLANILLA No.9101453733</t>
  </si>
  <si>
    <t>PAGO DE IMPUESTOS PLANILLA No.9101499951</t>
  </si>
  <si>
    <t>PAGO DE IMPUESTOS PLANILLA No.9101561421</t>
  </si>
  <si>
    <t>GASTOS 2013 A 2015 SEGÚN DETALLE</t>
  </si>
  <si>
    <t>ALQUILER GALPON A  ABRIL 2015</t>
  </si>
  <si>
    <t>ALQUILER GALPON A MAYO 2015</t>
  </si>
  <si>
    <t>ALQUILER GALPON A JUNIO 2015</t>
  </si>
  <si>
    <t>ALQUILER GALPON A JULIO 2015</t>
  </si>
  <si>
    <t>ALQUILER GALPON A AGOSTO 2015</t>
  </si>
  <si>
    <t>ALQUILER GALPON A SEPTIEMBRE 2015</t>
  </si>
  <si>
    <t>ALQUILER GALPON A OCTUBRE 2015</t>
  </si>
  <si>
    <t>ALQUILER GALPON A NOVIEMBRE 2015</t>
  </si>
  <si>
    <t>ALQUILER GALPON A DICIEMBRE 2015</t>
  </si>
  <si>
    <t>CUOTA 2/10    ANUAL    2016</t>
  </si>
  <si>
    <t>CUOTA 3/10    ANUAL    2017</t>
  </si>
  <si>
    <t>CUOTA 4/10    ANUAL    2018</t>
  </si>
  <si>
    <t>ALQUILER GALPON A ENERO 2016</t>
  </si>
  <si>
    <t>ALQUILER GALPON A FEBRERO 2016</t>
  </si>
  <si>
    <t>ALQUILER GALPON A MARZO 2016</t>
  </si>
  <si>
    <t>ALQUILER GALPON A ABRIL 2016</t>
  </si>
  <si>
    <t>ALQUILER GALPON A MAYO 2016</t>
  </si>
  <si>
    <t>ALQUILER GALPON A JUNIO 2016</t>
  </si>
  <si>
    <t>DETALLE GASTOS 2016 - 2021</t>
  </si>
  <si>
    <t>GASTOS PAGOS POR LFG</t>
  </si>
  <si>
    <t>GASTOS 2016 AL 2021 SEGÚN DETALLE</t>
  </si>
  <si>
    <t>MONTO USD</t>
  </si>
  <si>
    <t>MARIBEL CHACON</t>
  </si>
  <si>
    <t xml:space="preserve">ALQUILER </t>
  </si>
  <si>
    <t>DEPOSITO A  SUMA SEGURIDAD, C. A. 80 M2</t>
  </si>
  <si>
    <t>DEPOSITO B DAVID AND JOSEPH 40 M2</t>
  </si>
  <si>
    <t>APARTAMENTO C LUIS HERNANDEZ HASTA SEPT.2019</t>
  </si>
  <si>
    <t>VIENEN DEL 2015</t>
  </si>
  <si>
    <t>DEPOSITO B DAVID AND JOSEPH 40 M2 OCT 19 AL SEPT.20</t>
  </si>
  <si>
    <t>APARTAMENTO C LUIS PADALINO UN AÑO 01/10/20 AL 30/09/21</t>
  </si>
  <si>
    <t>APARTAMENTO A MARIA ALEJANDRA GARCIA 8 meses 2013</t>
  </si>
  <si>
    <t>APARTAMENTO A 2014 al 2021</t>
  </si>
  <si>
    <t>APARTAMENTO C 2014 al 2019</t>
  </si>
  <si>
    <t xml:space="preserve"> </t>
  </si>
  <si>
    <t>DEPOSITO B 2014 al 2021</t>
  </si>
  <si>
    <t>DEPOSITO A  JULIO 2016 A SEPTIEMBRE 2019   (38 MESES)</t>
  </si>
  <si>
    <t>APARTAMENTO C LUIS PADALINO UN AÑO 01/10/21 AL 30/09/22</t>
  </si>
  <si>
    <t>DEPOSITO B DAVID AND JOSEPH 40 M2 OCT 20 AL SEPT.21</t>
  </si>
  <si>
    <t>DEPOSITO A  oct 2020 a  SEPT.2021</t>
  </si>
  <si>
    <t xml:space="preserve">CUENTA CEG     BANCOLOMBIA   LFG  Y  CAG   MONTO EN PESOS </t>
  </si>
  <si>
    <t>CORTE DE CUENTA AL 31/12/2015   5 HEREDEROS</t>
  </si>
  <si>
    <t>LUIS GUERRERO</t>
  </si>
  <si>
    <t>EFECTIVO BANCOLOMBIA</t>
  </si>
  <si>
    <t>PESOS</t>
  </si>
  <si>
    <t>TRANSFERENCIA PAGOS REALIZADOS POR LFG</t>
  </si>
  <si>
    <t>TRANSFERENCIA PAGOS REALIZADOS LFG</t>
  </si>
  <si>
    <t>TACARIGUA - VENTA DE CASA EDO.CTA.2016-2021</t>
  </si>
  <si>
    <t>GALPON A / ALQUILER EDO.CTA.2016-2021</t>
  </si>
  <si>
    <t>GASTOS SEGÚN EDO.CTA 2016 AL 2021</t>
  </si>
  <si>
    <t>POR PAGAR POR BENEFICIARIO PESOS</t>
  </si>
  <si>
    <t>POR PAGAR CESAR GUERRERO</t>
  </si>
  <si>
    <t>POR PAGAR LUIS GUERRERO PESOS</t>
  </si>
  <si>
    <t>POR PAGAR LUIS GUERRERO USD</t>
  </si>
  <si>
    <t>POR PAGAR 5 BENEFICIARIO USD</t>
  </si>
  <si>
    <t>POR PAGAR 5 BENEFICIARIO PESOS</t>
  </si>
  <si>
    <t>USD</t>
  </si>
  <si>
    <t>PAGOS REALIZADOS VIENEN DEL 2015</t>
  </si>
  <si>
    <t>X COBRAR VIENEN DEL 2015</t>
  </si>
  <si>
    <t>X COBRAR VIENEN 2016 AL 2021</t>
  </si>
  <si>
    <t>SEGÚN DOC</t>
  </si>
  <si>
    <t>DISTRIBUCION POR BENEFICIARIO</t>
  </si>
  <si>
    <t>SEGURO A NOMBRE DE DIEGO GUERRERO</t>
  </si>
  <si>
    <t>REINTEGRO DE PAGOS EFECTIVO</t>
  </si>
  <si>
    <t>EN RECLAMACION  LFG</t>
  </si>
  <si>
    <t>CORTE DE CUENTA 2016 al 2021 ACTUALIZADO AL 24/11/2021</t>
  </si>
  <si>
    <t>PAGO DE IMPUESTOS PLANILLA No.9101718970</t>
  </si>
  <si>
    <t>PAGO DE IMPUESTOS PLANILLA No.9101721009</t>
  </si>
  <si>
    <t>PAGO DE IMPUESTOS PLANILLA No.9101721499</t>
  </si>
  <si>
    <t>PAGO DE IMPUESTOS PLANILLA No.9101723023</t>
  </si>
  <si>
    <t>LFG GASTOS 2022</t>
  </si>
  <si>
    <t>CORPOELEC</t>
  </si>
  <si>
    <t xml:space="preserve">PAGO ELECTRICIDAD </t>
  </si>
  <si>
    <t>BCV</t>
  </si>
  <si>
    <t>RECIBIDO EN 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</si>
</sst>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 * #,##0.00_ ;_ * \-#,##0.00_ ;_ * &quot;-&quot;??_ ;_ @_ "/>
    <numFmt numFmtId="165" formatCode="&quot;$&quot;#,##0\ ;\(&quot;$&quot;#,##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indexed="22"/>
      <name val="Arial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9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9" fillId="0" borderId="4" applyNumberFormat="0" applyFont="0" applyFill="0" applyAlignment="0" applyProtection="0"/>
    <xf numFmtId="43" fontId="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07">
    <xf numFmtId="0" fontId="0" fillId="0" borderId="0" xfId="0"/>
    <xf numFmtId="164" fontId="0" fillId="0" borderId="0" xfId="1" applyFont="1"/>
    <xf numFmtId="0" fontId="2" fillId="0" borderId="0" xfId="2"/>
    <xf numFmtId="0" fontId="3" fillId="0" borderId="1" xfId="0" applyFont="1" applyBorder="1"/>
    <xf numFmtId="0" fontId="3" fillId="0" borderId="1" xfId="0" applyFont="1" applyFill="1" applyBorder="1"/>
    <xf numFmtId="0" fontId="4" fillId="0" borderId="1" xfId="0" applyFont="1" applyBorder="1"/>
    <xf numFmtId="0" fontId="0" fillId="0" borderId="1" xfId="0" applyBorder="1"/>
    <xf numFmtId="164" fontId="4" fillId="0" borderId="1" xfId="1" applyFont="1" applyBorder="1"/>
    <xf numFmtId="0" fontId="4" fillId="0" borderId="0" xfId="0" applyFont="1" applyFill="1" applyBorder="1"/>
    <xf numFmtId="164" fontId="0" fillId="0" borderId="0" xfId="0" applyNumberFormat="1"/>
    <xf numFmtId="43" fontId="0" fillId="0" borderId="0" xfId="0" applyNumberFormat="1"/>
    <xf numFmtId="164" fontId="0" fillId="2" borderId="0" xfId="1" applyFont="1" applyFill="1"/>
    <xf numFmtId="0" fontId="0" fillId="3" borderId="0" xfId="0" applyFill="1"/>
    <xf numFmtId="0" fontId="0" fillId="0" borderId="0" xfId="0" applyFill="1"/>
    <xf numFmtId="164" fontId="0" fillId="0" borderId="0" xfId="1" applyFont="1" applyFill="1"/>
    <xf numFmtId="164" fontId="4" fillId="0" borderId="0" xfId="1" applyFont="1" applyFill="1" applyBorder="1"/>
    <xf numFmtId="164" fontId="4" fillId="4" borderId="0" xfId="1" applyFont="1" applyFill="1" applyBorder="1"/>
    <xf numFmtId="164" fontId="0" fillId="4" borderId="0" xfId="1" applyFont="1" applyFill="1"/>
    <xf numFmtId="43" fontId="0" fillId="4" borderId="0" xfId="0" applyNumberFormat="1" applyFill="1"/>
    <xf numFmtId="0" fontId="5" fillId="0" borderId="0" xfId="0" applyFont="1"/>
    <xf numFmtId="0" fontId="6" fillId="0" borderId="0" xfId="0" applyFont="1"/>
    <xf numFmtId="164" fontId="5" fillId="0" borderId="0" xfId="1" applyFont="1"/>
    <xf numFmtId="0" fontId="3" fillId="0" borderId="0" xfId="0" applyFont="1" applyFill="1" applyBorder="1"/>
    <xf numFmtId="164" fontId="6" fillId="0" borderId="0" xfId="0" applyNumberFormat="1" applyFont="1"/>
    <xf numFmtId="0" fontId="3" fillId="3" borderId="0" xfId="0" applyFont="1" applyFill="1" applyBorder="1"/>
    <xf numFmtId="164" fontId="5" fillId="3" borderId="0" xfId="1" applyFont="1" applyFill="1"/>
    <xf numFmtId="17" fontId="0" fillId="0" borderId="0" xfId="0" applyNumberFormat="1"/>
    <xf numFmtId="0" fontId="7" fillId="5" borderId="2" xfId="3" applyFont="1" applyFill="1" applyBorder="1" applyAlignment="1">
      <alignment horizontal="center"/>
    </xf>
    <xf numFmtId="0" fontId="7" fillId="0" borderId="3" xfId="3" applyFont="1" applyFill="1" applyBorder="1" applyAlignment="1">
      <alignment horizontal="right" wrapText="1"/>
    </xf>
    <xf numFmtId="0" fontId="7" fillId="0" borderId="3" xfId="3" applyFont="1" applyFill="1" applyBorder="1" applyAlignment="1">
      <alignment wrapText="1"/>
    </xf>
    <xf numFmtId="14" fontId="7" fillId="0" borderId="3" xfId="3" applyNumberFormat="1" applyFont="1" applyFill="1" applyBorder="1" applyAlignment="1">
      <alignment horizontal="right" wrapText="1"/>
    </xf>
    <xf numFmtId="164" fontId="7" fillId="0" borderId="3" xfId="1" applyFont="1" applyFill="1" applyBorder="1" applyAlignment="1">
      <alignment horizontal="right" wrapText="1"/>
    </xf>
    <xf numFmtId="49" fontId="4" fillId="0" borderId="0" xfId="0" applyNumberFormat="1" applyFont="1" applyFill="1" applyBorder="1"/>
    <xf numFmtId="49" fontId="0" fillId="0" borderId="0" xfId="0" applyNumberFormat="1"/>
    <xf numFmtId="164" fontId="0" fillId="0" borderId="1" xfId="1" applyFont="1" applyBorder="1"/>
    <xf numFmtId="0" fontId="0" fillId="0" borderId="1" xfId="0" applyFill="1" applyBorder="1"/>
    <xf numFmtId="0" fontId="5" fillId="0" borderId="1" xfId="0" applyFont="1" applyBorder="1"/>
    <xf numFmtId="164" fontId="0" fillId="0" borderId="0" xfId="1" applyFont="1" applyAlignment="1">
      <alignment horizontal="center"/>
    </xf>
    <xf numFmtId="0" fontId="0" fillId="0" borderId="0" xfId="0" applyBorder="1"/>
    <xf numFmtId="164" fontId="0" fillId="0" borderId="0" xfId="1" applyFont="1" applyBorder="1"/>
    <xf numFmtId="0" fontId="13" fillId="0" borderId="0" xfId="0" applyFont="1" applyBorder="1"/>
    <xf numFmtId="164" fontId="13" fillId="0" borderId="0" xfId="1" applyFont="1" applyBorder="1"/>
    <xf numFmtId="164" fontId="0" fillId="0" borderId="0" xfId="1" applyFont="1" applyFill="1" applyBorder="1"/>
    <xf numFmtId="0" fontId="5" fillId="0" borderId="0" xfId="0" applyFont="1" applyFill="1" applyBorder="1"/>
    <xf numFmtId="164" fontId="5" fillId="0" borderId="0" xfId="1" applyFont="1" applyFill="1" applyBorder="1"/>
    <xf numFmtId="14" fontId="0" fillId="0" borderId="1" xfId="0" applyNumberFormat="1" applyBorder="1"/>
    <xf numFmtId="17" fontId="0" fillId="0" borderId="1" xfId="0" applyNumberFormat="1" applyBorder="1"/>
    <xf numFmtId="14" fontId="0" fillId="0" borderId="0" xfId="0" applyNumberFormat="1" applyBorder="1"/>
    <xf numFmtId="0" fontId="0" fillId="0" borderId="5" xfId="0" applyBorder="1"/>
    <xf numFmtId="0" fontId="0" fillId="0" borderId="6" xfId="0" applyBorder="1"/>
    <xf numFmtId="164" fontId="0" fillId="0" borderId="6" xfId="1" applyFont="1" applyBorder="1" applyAlignment="1">
      <alignment horizontal="center"/>
    </xf>
    <xf numFmtId="43" fontId="0" fillId="0" borderId="1" xfId="13" applyFont="1" applyBorder="1"/>
    <xf numFmtId="14" fontId="0" fillId="0" borderId="5" xfId="0" applyNumberFormat="1" applyBorder="1"/>
    <xf numFmtId="43" fontId="0" fillId="0" borderId="1" xfId="13" applyFont="1" applyFill="1" applyBorder="1"/>
    <xf numFmtId="17" fontId="0" fillId="0" borderId="7" xfId="0" applyNumberFormat="1" applyBorder="1"/>
    <xf numFmtId="0" fontId="13" fillId="0" borderId="1" xfId="0" applyFont="1" applyBorder="1"/>
    <xf numFmtId="164" fontId="13" fillId="0" borderId="1" xfId="1" applyFont="1" applyBorder="1"/>
    <xf numFmtId="164" fontId="5" fillId="0" borderId="1" xfId="1" applyFont="1" applyBorder="1"/>
    <xf numFmtId="0" fontId="13" fillId="0" borderId="1" xfId="0" applyFont="1" applyBorder="1" applyAlignment="1">
      <alignment horizontal="center"/>
    </xf>
    <xf numFmtId="164" fontId="0" fillId="0" borderId="1" xfId="1" applyFont="1" applyFill="1" applyBorder="1"/>
    <xf numFmtId="14" fontId="0" fillId="3" borderId="1" xfId="0" applyNumberFormat="1" applyFill="1" applyBorder="1"/>
    <xf numFmtId="0" fontId="0" fillId="3" borderId="1" xfId="0" applyFill="1" applyBorder="1"/>
    <xf numFmtId="43" fontId="0" fillId="3" borderId="1" xfId="13" applyFont="1" applyFill="1" applyBorder="1"/>
    <xf numFmtId="17" fontId="0" fillId="3" borderId="1" xfId="0" applyNumberFormat="1" applyFill="1" applyBorder="1"/>
    <xf numFmtId="43" fontId="0" fillId="3" borderId="0" xfId="0" applyNumberFormat="1" applyFill="1"/>
    <xf numFmtId="0" fontId="5" fillId="0" borderId="1" xfId="0" applyFont="1" applyFill="1" applyBorder="1"/>
    <xf numFmtId="164" fontId="5" fillId="0" borderId="1" xfId="1" applyFont="1" applyFill="1" applyBorder="1"/>
    <xf numFmtId="164" fontId="0" fillId="0" borderId="1" xfId="0" applyNumberFormat="1" applyBorder="1"/>
    <xf numFmtId="0" fontId="5" fillId="0" borderId="1" xfId="0" applyFont="1" applyBorder="1" applyAlignment="1"/>
    <xf numFmtId="0" fontId="0" fillId="0" borderId="1" xfId="0" applyFont="1" applyBorder="1" applyAlignment="1"/>
    <xf numFmtId="164" fontId="3" fillId="0" borderId="1" xfId="1" applyFont="1" applyBorder="1"/>
    <xf numFmtId="164" fontId="3" fillId="0" borderId="1" xfId="1" applyFont="1" applyFill="1" applyBorder="1"/>
    <xf numFmtId="14" fontId="0" fillId="0" borderId="1" xfId="0" applyNumberFormat="1" applyFill="1" applyBorder="1"/>
    <xf numFmtId="164" fontId="13" fillId="6" borderId="1" xfId="1" applyFont="1" applyFill="1" applyBorder="1"/>
    <xf numFmtId="14" fontId="4" fillId="0" borderId="1" xfId="0" applyNumberFormat="1" applyFont="1" applyBorder="1" applyAlignment="1">
      <alignment horizontal="center"/>
    </xf>
    <xf numFmtId="0" fontId="4" fillId="0" borderId="1" xfId="0" applyFont="1" applyFill="1" applyBorder="1"/>
    <xf numFmtId="164" fontId="4" fillId="0" borderId="1" xfId="1" applyFont="1" applyFill="1" applyBorder="1"/>
    <xf numFmtId="164" fontId="6" fillId="0" borderId="1" xfId="1" applyFont="1" applyBorder="1"/>
    <xf numFmtId="0" fontId="6" fillId="0" borderId="1" xfId="0" applyFont="1" applyBorder="1"/>
    <xf numFmtId="164" fontId="6" fillId="0" borderId="1" xfId="0" applyNumberFormat="1" applyFont="1" applyBorder="1"/>
    <xf numFmtId="14" fontId="4" fillId="7" borderId="1" xfId="0" applyNumberFormat="1" applyFont="1" applyFill="1" applyBorder="1" applyAlignment="1">
      <alignment horizontal="center"/>
    </xf>
    <xf numFmtId="0" fontId="4" fillId="7" borderId="1" xfId="0" applyFont="1" applyFill="1" applyBorder="1"/>
    <xf numFmtId="164" fontId="4" fillId="7" borderId="1" xfId="1" applyFont="1" applyFill="1" applyBorder="1"/>
    <xf numFmtId="43" fontId="4" fillId="7" borderId="1" xfId="0" applyNumberFormat="1" applyFont="1" applyFill="1" applyBorder="1"/>
    <xf numFmtId="0" fontId="0" fillId="7" borderId="0" xfId="0" applyFill="1"/>
    <xf numFmtId="17" fontId="0" fillId="8" borderId="1" xfId="0" applyNumberFormat="1" applyFill="1" applyBorder="1"/>
    <xf numFmtId="0" fontId="0" fillId="8" borderId="1" xfId="0" applyFill="1" applyBorder="1"/>
    <xf numFmtId="164" fontId="0" fillId="8" borderId="1" xfId="1" applyFont="1" applyFill="1" applyBorder="1"/>
    <xf numFmtId="164" fontId="0" fillId="0" borderId="0" xfId="0" applyNumberFormat="1" applyBorder="1"/>
    <xf numFmtId="0" fontId="13" fillId="0" borderId="1" xfId="0" applyFont="1" applyFill="1" applyBorder="1"/>
    <xf numFmtId="43" fontId="0" fillId="0" borderId="1" xfId="0" applyNumberFormat="1" applyBorder="1"/>
    <xf numFmtId="164" fontId="13" fillId="0" borderId="1" xfId="0" applyNumberFormat="1" applyFont="1" applyBorder="1"/>
    <xf numFmtId="0" fontId="0" fillId="0" borderId="1" xfId="0" applyFont="1" applyBorder="1"/>
    <xf numFmtId="0" fontId="13" fillId="0" borderId="0" xfId="0" applyFont="1" applyFill="1" applyBorder="1"/>
    <xf numFmtId="0" fontId="14" fillId="0" borderId="0" xfId="0" applyFont="1" applyAlignment="1">
      <alignment horizontal="center"/>
    </xf>
    <xf numFmtId="0" fontId="0" fillId="7" borderId="1" xfId="0" applyFill="1" applyBorder="1"/>
    <xf numFmtId="164" fontId="0" fillId="7" borderId="1" xfId="1" applyFont="1" applyFill="1" applyBorder="1"/>
    <xf numFmtId="164" fontId="6" fillId="7" borderId="1" xfId="1" applyFont="1" applyFill="1" applyBorder="1"/>
    <xf numFmtId="164" fontId="0" fillId="3" borderId="1" xfId="1" applyFont="1" applyFill="1" applyBorder="1"/>
    <xf numFmtId="164" fontId="0" fillId="3" borderId="1" xfId="0" applyNumberFormat="1" applyFill="1" applyBorder="1"/>
    <xf numFmtId="0" fontId="5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4" fontId="0" fillId="6" borderId="1" xfId="0" applyNumberFormat="1" applyFill="1" applyBorder="1"/>
    <xf numFmtId="0" fontId="0" fillId="6" borderId="1" xfId="0" applyFill="1" applyBorder="1"/>
    <xf numFmtId="164" fontId="0" fillId="6" borderId="1" xfId="1" applyFont="1" applyFill="1" applyBorder="1"/>
    <xf numFmtId="164" fontId="0" fillId="6" borderId="1" xfId="0" applyNumberFormat="1" applyFill="1" applyBorder="1"/>
  </cellXfs>
  <cellStyles count="17">
    <cellStyle name="Cabecera 1" xfId="5"/>
    <cellStyle name="Cabecera 2" xfId="6"/>
    <cellStyle name="Fecha" xfId="7"/>
    <cellStyle name="Fijo" xfId="8"/>
    <cellStyle name="Hipervínculo" xfId="2" builtinId="8"/>
    <cellStyle name="Millares" xfId="1" builtinId="3"/>
    <cellStyle name="Millares 2" xfId="9"/>
    <cellStyle name="Millares 2 2" xfId="15"/>
    <cellStyle name="Millares 3" xfId="13"/>
    <cellStyle name="Monetario0" xfId="10"/>
    <cellStyle name="Normal" xfId="0" builtinId="0"/>
    <cellStyle name="Normal 2" xfId="4"/>
    <cellStyle name="Normal 2 2" xfId="14"/>
    <cellStyle name="Normal_Hoja2" xfId="3"/>
    <cellStyle name="Porcentaje 2" xfId="16"/>
    <cellStyle name="Punto0" xfId="11"/>
    <cellStyle name="Total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manna859@hotmail.com" TargetMode="External"/><Relationship Id="rId2" Type="http://schemas.openxmlformats.org/officeDocument/2006/relationships/hyperlink" Target="mailto:mbellanca@gmail.com" TargetMode="External"/><Relationship Id="rId1" Type="http://schemas.openxmlformats.org/officeDocument/2006/relationships/hyperlink" Target="mailto:jorgerf01@gmail.com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activeCell="D14" sqref="D14"/>
    </sheetView>
  </sheetViews>
  <sheetFormatPr baseColWidth="10" defaultRowHeight="15" x14ac:dyDescent="0.25"/>
  <cols>
    <col min="1" max="1" width="21" bestFit="1" customWidth="1"/>
    <col min="2" max="2" width="17.42578125" customWidth="1"/>
    <col min="3" max="3" width="19.140625" customWidth="1"/>
    <col min="4" max="4" width="21.7109375" bestFit="1" customWidth="1"/>
    <col min="5" max="5" width="17.140625" bestFit="1" customWidth="1"/>
    <col min="6" max="6" width="16.85546875" bestFit="1" customWidth="1"/>
    <col min="9" max="9" width="20.7109375" bestFit="1" customWidth="1"/>
    <col min="10" max="10" width="23.85546875" customWidth="1"/>
    <col min="11" max="11" width="15.5703125" bestFit="1" customWidth="1"/>
    <col min="12" max="12" width="21.42578125" bestFit="1" customWidth="1"/>
    <col min="13" max="13" width="15.7109375" bestFit="1" customWidth="1"/>
  </cols>
  <sheetData>
    <row r="1" spans="1:14" x14ac:dyDescent="0.25">
      <c r="A1" s="3" t="s">
        <v>20</v>
      </c>
      <c r="B1" s="3"/>
      <c r="C1" s="3" t="s">
        <v>21</v>
      </c>
      <c r="D1" s="3" t="s">
        <v>22</v>
      </c>
      <c r="E1" s="3" t="s">
        <v>23</v>
      </c>
      <c r="F1" s="3" t="s">
        <v>24</v>
      </c>
      <c r="G1" s="3" t="s">
        <v>25</v>
      </c>
      <c r="H1" s="4" t="s">
        <v>26</v>
      </c>
    </row>
    <row r="2" spans="1:14" x14ac:dyDescent="0.25">
      <c r="A2" s="5" t="s">
        <v>27</v>
      </c>
      <c r="B2" s="5"/>
      <c r="C2" s="5" t="s">
        <v>28</v>
      </c>
      <c r="D2" s="5"/>
      <c r="E2" s="5"/>
      <c r="F2" s="7">
        <v>5000</v>
      </c>
      <c r="G2" s="5"/>
      <c r="H2" s="6"/>
    </row>
    <row r="3" spans="1:14" x14ac:dyDescent="0.25">
      <c r="A3" s="5" t="s">
        <v>29</v>
      </c>
      <c r="B3" s="5"/>
      <c r="C3" s="5" t="s">
        <v>28</v>
      </c>
      <c r="D3" s="5"/>
      <c r="E3" s="5"/>
      <c r="F3" s="7">
        <v>2700</v>
      </c>
      <c r="G3" s="5"/>
      <c r="H3" s="6"/>
      <c r="I3" t="s">
        <v>94</v>
      </c>
      <c r="J3" t="s">
        <v>95</v>
      </c>
    </row>
    <row r="4" spans="1:14" x14ac:dyDescent="0.25">
      <c r="A4" s="5" t="s">
        <v>30</v>
      </c>
      <c r="B4" s="5"/>
      <c r="C4" s="5" t="s">
        <v>31</v>
      </c>
      <c r="D4" s="5"/>
      <c r="E4" s="5"/>
      <c r="F4" s="7">
        <v>2800</v>
      </c>
      <c r="G4" s="5"/>
      <c r="H4" s="6"/>
      <c r="I4" t="s">
        <v>91</v>
      </c>
    </row>
    <row r="5" spans="1:14" x14ac:dyDescent="0.25">
      <c r="A5" s="5" t="s">
        <v>32</v>
      </c>
      <c r="B5" s="5"/>
      <c r="C5" s="5" t="s">
        <v>31</v>
      </c>
      <c r="D5" s="5"/>
      <c r="E5" s="5"/>
      <c r="F5" s="7">
        <v>8500</v>
      </c>
      <c r="G5" s="5"/>
      <c r="H5" s="6"/>
      <c r="I5" t="s">
        <v>87</v>
      </c>
      <c r="J5" s="2" t="s">
        <v>88</v>
      </c>
      <c r="K5" t="s">
        <v>89</v>
      </c>
      <c r="L5" s="2" t="s">
        <v>90</v>
      </c>
      <c r="M5" t="s">
        <v>93</v>
      </c>
      <c r="N5" s="2" t="s">
        <v>92</v>
      </c>
    </row>
    <row r="6" spans="1:14" x14ac:dyDescent="0.25">
      <c r="C6" s="1"/>
      <c r="D6" s="1"/>
      <c r="E6" s="1"/>
      <c r="F6" s="1"/>
      <c r="G6" s="1"/>
      <c r="H6" s="1"/>
      <c r="I6" s="1"/>
      <c r="J6" s="1"/>
      <c r="K6" s="1"/>
    </row>
    <row r="7" spans="1:14" x14ac:dyDescent="0.25">
      <c r="C7" s="1"/>
      <c r="D7" s="1"/>
      <c r="E7" s="1"/>
      <c r="F7" s="1"/>
      <c r="G7" s="1"/>
      <c r="H7" s="1"/>
      <c r="I7" s="1"/>
      <c r="J7" s="1"/>
      <c r="K7" s="1"/>
    </row>
    <row r="8" spans="1:14" x14ac:dyDescent="0.25">
      <c r="C8" s="1"/>
      <c r="D8" s="1"/>
      <c r="E8" s="1"/>
      <c r="F8" s="1"/>
      <c r="G8" s="1"/>
      <c r="H8" s="1"/>
      <c r="I8" s="1"/>
      <c r="J8" s="1"/>
      <c r="K8" s="1"/>
    </row>
    <row r="9" spans="1:14" x14ac:dyDescent="0.25">
      <c r="C9" s="1"/>
      <c r="D9" s="1"/>
      <c r="E9" s="1"/>
      <c r="F9" s="1"/>
      <c r="G9" s="1"/>
      <c r="H9" s="1"/>
      <c r="I9" s="1"/>
      <c r="J9" s="1"/>
      <c r="K9" s="1"/>
    </row>
    <row r="10" spans="1:14" x14ac:dyDescent="0.25">
      <c r="C10" s="1"/>
      <c r="D10" s="1"/>
      <c r="E10" s="1"/>
      <c r="F10" s="1"/>
      <c r="G10" s="1"/>
      <c r="H10" s="1"/>
      <c r="I10" s="1"/>
      <c r="J10" s="1"/>
      <c r="K10" s="1"/>
    </row>
    <row r="11" spans="1:14" x14ac:dyDescent="0.25">
      <c r="C11" s="1"/>
      <c r="D11" s="1"/>
      <c r="E11" s="1"/>
      <c r="F11" s="1"/>
      <c r="G11" s="1"/>
      <c r="H11" s="1"/>
      <c r="I11" s="1"/>
      <c r="J11" s="1"/>
      <c r="K11" s="1"/>
    </row>
    <row r="12" spans="1:14" x14ac:dyDescent="0.25">
      <c r="C12" s="1"/>
      <c r="D12" s="1"/>
      <c r="E12" s="1"/>
      <c r="F12" s="1"/>
      <c r="G12" s="1"/>
      <c r="H12" s="1"/>
      <c r="I12" s="1"/>
      <c r="J12" s="1"/>
      <c r="K12" s="1"/>
    </row>
    <row r="13" spans="1:14" x14ac:dyDescent="0.25">
      <c r="C13" s="1"/>
      <c r="D13" s="1"/>
      <c r="E13" s="1"/>
      <c r="F13" s="1"/>
      <c r="G13" s="1"/>
      <c r="H13" s="1"/>
      <c r="I13" s="1"/>
      <c r="J13" s="1"/>
      <c r="K13" s="1"/>
    </row>
    <row r="14" spans="1:14" x14ac:dyDescent="0.25">
      <c r="C14" s="1"/>
      <c r="D14" s="1"/>
      <c r="E14" s="1"/>
      <c r="F14" s="1"/>
      <c r="G14" s="1"/>
      <c r="H14" s="1"/>
      <c r="I14" s="1"/>
      <c r="J14" s="1"/>
      <c r="K14" s="1"/>
    </row>
    <row r="15" spans="1:14" x14ac:dyDescent="0.25">
      <c r="C15" s="1"/>
      <c r="D15" s="1"/>
      <c r="E15" s="1"/>
      <c r="F15" s="1"/>
      <c r="G15" s="1"/>
      <c r="H15" s="1"/>
      <c r="I15" s="1"/>
      <c r="J15" s="1"/>
      <c r="K15" s="1"/>
    </row>
    <row r="16" spans="1:14" x14ac:dyDescent="0.25">
      <c r="C16" s="1"/>
      <c r="D16" s="1"/>
      <c r="E16" s="1"/>
      <c r="F16" s="1"/>
      <c r="G16" s="1"/>
      <c r="H16" s="1"/>
      <c r="I16" s="1"/>
      <c r="J16" s="1"/>
      <c r="K16" s="1"/>
    </row>
    <row r="17" spans="3:11" x14ac:dyDescent="0.25">
      <c r="C17" s="1"/>
      <c r="D17" s="1"/>
      <c r="E17" s="1"/>
      <c r="F17" s="1"/>
      <c r="G17" s="1"/>
      <c r="H17" s="1"/>
      <c r="I17" s="1"/>
      <c r="J17" s="1"/>
      <c r="K17" s="1"/>
    </row>
    <row r="18" spans="3:11" x14ac:dyDescent="0.25">
      <c r="C18" s="1"/>
      <c r="D18" s="1"/>
      <c r="E18" s="1"/>
      <c r="F18" s="1"/>
      <c r="G18" s="1"/>
      <c r="H18" s="1"/>
      <c r="I18" s="1"/>
      <c r="J18" s="1"/>
      <c r="K18" s="1"/>
    </row>
    <row r="19" spans="3:11" x14ac:dyDescent="0.25">
      <c r="C19" s="1"/>
      <c r="D19" s="1"/>
      <c r="E19" s="1"/>
      <c r="F19" s="1"/>
      <c r="G19" s="1"/>
      <c r="H19" s="1"/>
      <c r="I19" s="1"/>
      <c r="J19" s="1"/>
      <c r="K19" s="1"/>
    </row>
    <row r="20" spans="3:11" x14ac:dyDescent="0.25">
      <c r="C20" s="1"/>
      <c r="D20" s="1"/>
      <c r="E20" s="1"/>
      <c r="F20" s="1"/>
      <c r="G20" s="1"/>
      <c r="H20" s="1"/>
      <c r="I20" s="1"/>
      <c r="J20" s="1"/>
      <c r="K20" s="1"/>
    </row>
    <row r="21" spans="3:11" x14ac:dyDescent="0.25">
      <c r="C21" s="1"/>
      <c r="D21" s="1"/>
      <c r="E21" s="1"/>
      <c r="F21" s="1"/>
      <c r="G21" s="1"/>
      <c r="H21" s="1"/>
      <c r="I21" s="1"/>
      <c r="J21" s="1"/>
      <c r="K21" s="1"/>
    </row>
    <row r="22" spans="3:11" x14ac:dyDescent="0.25">
      <c r="C22" s="1"/>
      <c r="D22" s="1"/>
      <c r="E22" s="1"/>
      <c r="F22" s="1"/>
      <c r="G22" s="1"/>
      <c r="H22" s="1"/>
      <c r="I22" s="1"/>
      <c r="J22" s="1"/>
      <c r="K22" s="1"/>
    </row>
    <row r="23" spans="3:11" x14ac:dyDescent="0.25">
      <c r="C23" s="1"/>
      <c r="D23" s="1"/>
      <c r="E23" s="1"/>
      <c r="F23" s="1"/>
      <c r="G23" s="1"/>
      <c r="H23" s="1"/>
      <c r="I23" s="1"/>
      <c r="J23" s="1"/>
      <c r="K23" s="1"/>
    </row>
    <row r="24" spans="3:11" x14ac:dyDescent="0.25">
      <c r="C24" s="1"/>
      <c r="D24" s="1"/>
      <c r="E24" s="1"/>
      <c r="F24" s="1"/>
      <c r="G24" s="1"/>
      <c r="H24" s="1"/>
      <c r="I24" s="1"/>
      <c r="J24" s="1"/>
      <c r="K24" s="1"/>
    </row>
    <row r="25" spans="3:11" x14ac:dyDescent="0.25">
      <c r="C25" s="1"/>
      <c r="D25" s="1"/>
      <c r="E25" s="1"/>
      <c r="F25" s="1"/>
      <c r="G25" s="1"/>
      <c r="H25" s="1"/>
      <c r="I25" s="1"/>
      <c r="J25" s="1"/>
      <c r="K25" s="1"/>
    </row>
    <row r="26" spans="3:11" x14ac:dyDescent="0.25">
      <c r="C26" s="1"/>
      <c r="D26" s="1"/>
      <c r="E26" s="1"/>
      <c r="F26" s="1"/>
      <c r="G26" s="1"/>
      <c r="H26" s="1"/>
      <c r="I26" s="1"/>
      <c r="J26" s="1"/>
      <c r="K26" s="1"/>
    </row>
    <row r="27" spans="3:11" x14ac:dyDescent="0.25">
      <c r="C27" s="1"/>
      <c r="D27" s="1"/>
      <c r="E27" s="1"/>
      <c r="F27" s="1"/>
      <c r="G27" s="1"/>
      <c r="H27" s="1"/>
      <c r="I27" s="1"/>
      <c r="J27" s="1"/>
      <c r="K27" s="1"/>
    </row>
    <row r="28" spans="3:11" x14ac:dyDescent="0.25">
      <c r="C28" s="1"/>
      <c r="D28" s="1"/>
      <c r="E28" s="1"/>
      <c r="F28" s="1"/>
      <c r="G28" s="1"/>
      <c r="H28" s="1"/>
      <c r="I28" s="1"/>
      <c r="J28" s="1"/>
      <c r="K28" s="1"/>
    </row>
    <row r="29" spans="3:11" x14ac:dyDescent="0.25">
      <c r="C29" s="1"/>
      <c r="D29" s="1"/>
      <c r="E29" s="1"/>
      <c r="F29" s="1"/>
      <c r="G29" s="1"/>
      <c r="H29" s="1"/>
      <c r="I29" s="1"/>
      <c r="J29" s="1"/>
      <c r="K29" s="1"/>
    </row>
    <row r="30" spans="3:11" x14ac:dyDescent="0.25">
      <c r="C30" s="1"/>
      <c r="D30" s="1"/>
      <c r="E30" s="1"/>
      <c r="F30" s="1"/>
      <c r="G30" s="1"/>
      <c r="H30" s="1"/>
      <c r="I30" s="1"/>
      <c r="J30" s="1"/>
      <c r="K30" s="1"/>
    </row>
    <row r="31" spans="3:11" x14ac:dyDescent="0.25">
      <c r="C31" s="1"/>
      <c r="D31" s="1"/>
      <c r="E31" s="1"/>
      <c r="F31" s="1"/>
      <c r="G31" s="1"/>
      <c r="H31" s="1"/>
      <c r="I31" s="1"/>
      <c r="J31" s="1"/>
      <c r="K31" s="1"/>
    </row>
    <row r="32" spans="3:11" x14ac:dyDescent="0.25">
      <c r="C32" s="1"/>
      <c r="D32" s="1"/>
      <c r="E32" s="1"/>
      <c r="F32" s="1"/>
      <c r="G32" s="1"/>
      <c r="H32" s="1"/>
      <c r="I32" s="1"/>
      <c r="J32" s="1"/>
      <c r="K32" s="1"/>
    </row>
    <row r="33" spans="3:11" x14ac:dyDescent="0.25">
      <c r="C33" s="1"/>
      <c r="D33" s="1"/>
      <c r="E33" s="1"/>
      <c r="F33" s="1"/>
      <c r="G33" s="1"/>
      <c r="H33" s="1"/>
      <c r="I33" s="1"/>
      <c r="J33" s="1"/>
      <c r="K33" s="1"/>
    </row>
    <row r="34" spans="3:11" x14ac:dyDescent="0.25">
      <c r="C34" s="1"/>
      <c r="D34" s="1"/>
      <c r="E34" s="1"/>
      <c r="F34" s="1"/>
      <c r="G34" s="1"/>
      <c r="H34" s="1"/>
      <c r="I34" s="1"/>
      <c r="J34" s="1"/>
      <c r="K34" s="1"/>
    </row>
    <row r="35" spans="3:11" x14ac:dyDescent="0.25">
      <c r="C35" s="1"/>
      <c r="D35" s="1"/>
      <c r="E35" s="1"/>
      <c r="F35" s="1"/>
      <c r="G35" s="1"/>
      <c r="H35" s="1"/>
      <c r="I35" s="1"/>
      <c r="J35" s="1"/>
      <c r="K35" s="1"/>
    </row>
    <row r="36" spans="3:11" x14ac:dyDescent="0.25">
      <c r="C36" s="1"/>
      <c r="D36" s="1"/>
      <c r="E36" s="1"/>
      <c r="F36" s="1"/>
      <c r="G36" s="1"/>
      <c r="H36" s="1"/>
      <c r="I36" s="1"/>
      <c r="J36" s="1"/>
      <c r="K36" s="1"/>
    </row>
    <row r="37" spans="3:11" x14ac:dyDescent="0.25">
      <c r="C37" s="1"/>
      <c r="D37" s="1"/>
      <c r="E37" s="1"/>
      <c r="F37" s="1"/>
      <c r="G37" s="1"/>
      <c r="H37" s="1"/>
      <c r="I37" s="1"/>
      <c r="J37" s="1"/>
      <c r="K37" s="1"/>
    </row>
    <row r="38" spans="3:11" x14ac:dyDescent="0.25">
      <c r="C38" s="1"/>
      <c r="D38" s="1"/>
      <c r="E38" s="1"/>
      <c r="F38" s="1"/>
      <c r="G38" s="1"/>
      <c r="H38" s="1"/>
      <c r="I38" s="1"/>
      <c r="J38" s="1"/>
      <c r="K38" s="1"/>
    </row>
    <row r="39" spans="3:11" x14ac:dyDescent="0.25">
      <c r="C39" s="1"/>
      <c r="D39" s="1"/>
      <c r="E39" s="1"/>
      <c r="F39" s="1"/>
      <c r="G39" s="1"/>
      <c r="H39" s="1"/>
      <c r="I39" s="1"/>
      <c r="J39" s="1"/>
      <c r="K39" s="1"/>
    </row>
    <row r="40" spans="3:11" x14ac:dyDescent="0.25">
      <c r="C40" s="1"/>
      <c r="D40" s="1"/>
      <c r="E40" s="1"/>
      <c r="F40" s="1"/>
      <c r="G40" s="1"/>
      <c r="H40" s="1"/>
      <c r="I40" s="1"/>
      <c r="J40" s="1"/>
      <c r="K40" s="1"/>
    </row>
    <row r="41" spans="3:11" x14ac:dyDescent="0.25">
      <c r="C41" s="1"/>
      <c r="D41" s="1"/>
      <c r="E41" s="1"/>
      <c r="F41" s="1"/>
      <c r="G41" s="1"/>
      <c r="H41" s="1"/>
      <c r="I41" s="1"/>
      <c r="J41" s="1"/>
      <c r="K41" s="1"/>
    </row>
    <row r="42" spans="3:11" x14ac:dyDescent="0.25">
      <c r="C42" s="1"/>
      <c r="D42" s="1"/>
      <c r="E42" s="1"/>
      <c r="F42" s="1"/>
      <c r="G42" s="1"/>
      <c r="H42" s="1"/>
      <c r="I42" s="1"/>
      <c r="J42" s="1"/>
      <c r="K42" s="1"/>
    </row>
    <row r="43" spans="3:11" x14ac:dyDescent="0.25">
      <c r="C43" s="1"/>
      <c r="D43" s="1"/>
      <c r="E43" s="1"/>
      <c r="F43" s="1"/>
      <c r="G43" s="1"/>
      <c r="H43" s="1"/>
      <c r="I43" s="1"/>
      <c r="J43" s="1"/>
      <c r="K43" s="1"/>
    </row>
    <row r="44" spans="3:11" x14ac:dyDescent="0.25">
      <c r="C44" s="1"/>
      <c r="D44" s="1"/>
      <c r="E44" s="1"/>
      <c r="F44" s="1"/>
      <c r="G44" s="1"/>
      <c r="H44" s="1"/>
      <c r="I44" s="1"/>
      <c r="J44" s="1"/>
      <c r="K44" s="1"/>
    </row>
    <row r="45" spans="3:11" x14ac:dyDescent="0.25">
      <c r="C45" s="1"/>
      <c r="D45" s="1"/>
      <c r="E45" s="1"/>
      <c r="F45" s="1"/>
      <c r="G45" s="1"/>
      <c r="H45" s="1"/>
      <c r="I45" s="1"/>
      <c r="J45" s="1"/>
      <c r="K45" s="1"/>
    </row>
    <row r="46" spans="3:11" x14ac:dyDescent="0.25">
      <c r="C46" s="1"/>
      <c r="D46" s="1"/>
      <c r="E46" s="1"/>
      <c r="F46" s="1"/>
      <c r="G46" s="1"/>
      <c r="H46" s="1"/>
      <c r="I46" s="1"/>
      <c r="J46" s="1"/>
      <c r="K46" s="1"/>
    </row>
    <row r="47" spans="3:11" x14ac:dyDescent="0.25">
      <c r="C47" s="1"/>
      <c r="D47" s="1"/>
      <c r="E47" s="1"/>
      <c r="F47" s="1"/>
      <c r="G47" s="1"/>
      <c r="H47" s="1"/>
      <c r="I47" s="1"/>
      <c r="J47" s="1"/>
      <c r="K47" s="1"/>
    </row>
    <row r="48" spans="3:11" x14ac:dyDescent="0.25">
      <c r="C48" s="1"/>
      <c r="D48" s="1"/>
      <c r="E48" s="1"/>
      <c r="F48" s="1"/>
      <c r="G48" s="1"/>
      <c r="H48" s="1"/>
      <c r="I48" s="1"/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x14ac:dyDescent="0.25">
      <c r="C50" s="1"/>
      <c r="D50" s="1"/>
      <c r="E50" s="1"/>
      <c r="F50" s="1"/>
      <c r="G50" s="1"/>
      <c r="H50" s="1"/>
      <c r="I50" s="1"/>
      <c r="J50" s="1"/>
      <c r="K50" s="1"/>
    </row>
    <row r="51" spans="3:11" x14ac:dyDescent="0.25">
      <c r="C51" s="1"/>
      <c r="D51" s="1"/>
      <c r="E51" s="1"/>
      <c r="F51" s="1"/>
      <c r="G51" s="1"/>
      <c r="H51" s="1"/>
      <c r="I51" s="1"/>
      <c r="J51" s="1"/>
      <c r="K51" s="1"/>
    </row>
    <row r="52" spans="3:11" x14ac:dyDescent="0.25">
      <c r="C52" s="1"/>
      <c r="D52" s="1"/>
      <c r="E52" s="1"/>
      <c r="F52" s="1"/>
      <c r="G52" s="1"/>
      <c r="H52" s="1"/>
      <c r="I52" s="1"/>
      <c r="J52" s="1"/>
      <c r="K52" s="1"/>
    </row>
    <row r="53" spans="3:11" x14ac:dyDescent="0.25">
      <c r="C53" s="1"/>
      <c r="D53" s="1"/>
      <c r="E53" s="1"/>
      <c r="F53" s="1"/>
      <c r="G53" s="1"/>
      <c r="H53" s="1"/>
      <c r="I53" s="1"/>
      <c r="J53" s="1"/>
      <c r="K53" s="1"/>
    </row>
  </sheetData>
  <hyperlinks>
    <hyperlink ref="J5" r:id="rId1"/>
    <hyperlink ref="L5" r:id="rId2"/>
    <hyperlink ref="N5" r:id="rId3"/>
  </hyperlinks>
  <pageMargins left="0.39370078740157483" right="0.39370078740157483" top="0.39370078740157483" bottom="0.39370078740157483" header="0.31496062992125984" footer="0.31496062992125984"/>
  <pageSetup scale="85" orientation="landscape" horizontalDpi="1200" verticalDpi="120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topLeftCell="A10" workbookViewId="0">
      <selection activeCell="D33" sqref="D33"/>
    </sheetView>
  </sheetViews>
  <sheetFormatPr baseColWidth="10" defaultRowHeight="15" x14ac:dyDescent="0.25"/>
  <cols>
    <col min="1" max="1" width="11.28515625" customWidth="1"/>
    <col min="2" max="2" width="58" bestFit="1" customWidth="1"/>
    <col min="3" max="3" width="11" bestFit="1" customWidth="1"/>
    <col min="4" max="4" width="17.5703125" style="1" bestFit="1" customWidth="1"/>
    <col min="5" max="5" width="14.7109375" style="1" bestFit="1" customWidth="1"/>
    <col min="6" max="6" width="13.85546875" style="1" bestFit="1" customWidth="1"/>
    <col min="7" max="7" width="11.42578125" style="1" customWidth="1"/>
    <col min="9" max="9" width="17.85546875" bestFit="1" customWidth="1"/>
  </cols>
  <sheetData>
    <row r="1" spans="1:7" ht="23.25" x14ac:dyDescent="0.35">
      <c r="A1" s="101" t="s">
        <v>299</v>
      </c>
      <c r="B1" s="101"/>
      <c r="C1" s="101"/>
      <c r="D1" s="101"/>
      <c r="E1" s="101"/>
    </row>
    <row r="2" spans="1:7" ht="23.25" x14ac:dyDescent="0.35">
      <c r="A2" s="94"/>
      <c r="B2" s="94"/>
      <c r="C2" s="94"/>
      <c r="D2" s="94"/>
      <c r="E2" s="94"/>
    </row>
    <row r="3" spans="1:7" ht="18.75" x14ac:dyDescent="0.3">
      <c r="A3" s="40" t="s">
        <v>174</v>
      </c>
      <c r="B3" s="40"/>
      <c r="C3" s="43"/>
      <c r="D3" s="44"/>
      <c r="E3" s="41"/>
      <c r="F3" s="42"/>
      <c r="G3" s="39"/>
    </row>
    <row r="4" spans="1:7" ht="15" customHeight="1" x14ac:dyDescent="0.25">
      <c r="A4" s="36" t="s">
        <v>170</v>
      </c>
      <c r="B4" s="36" t="s">
        <v>169</v>
      </c>
      <c r="C4" s="36" t="s">
        <v>168</v>
      </c>
      <c r="D4" s="57" t="s">
        <v>114</v>
      </c>
      <c r="E4" s="57" t="s">
        <v>139</v>
      </c>
      <c r="F4" s="42"/>
      <c r="G4" s="39"/>
    </row>
    <row r="5" spans="1:7" ht="15" customHeight="1" x14ac:dyDescent="0.25">
      <c r="A5" s="45">
        <v>42433</v>
      </c>
      <c r="B5" s="6" t="s">
        <v>244</v>
      </c>
      <c r="C5" s="34">
        <v>1105.26</v>
      </c>
      <c r="D5" s="34">
        <v>30000</v>
      </c>
      <c r="E5" s="34">
        <f>D5/C5</f>
        <v>27.142934694099125</v>
      </c>
      <c r="F5" s="39"/>
      <c r="G5" s="39"/>
    </row>
    <row r="6" spans="1:7" ht="15" customHeight="1" x14ac:dyDescent="0.25">
      <c r="A6" s="45">
        <v>42798</v>
      </c>
      <c r="B6" s="6" t="s">
        <v>245</v>
      </c>
      <c r="C6" s="34">
        <v>4158.7700000000004</v>
      </c>
      <c r="D6" s="34">
        <v>30000</v>
      </c>
      <c r="E6" s="34">
        <f t="shared" ref="E6:E7" si="0">D6/C6</f>
        <v>7.2136713499424099</v>
      </c>
      <c r="F6" s="39"/>
      <c r="G6" s="39"/>
    </row>
    <row r="7" spans="1:7" ht="15" customHeight="1" x14ac:dyDescent="0.25">
      <c r="A7" s="45">
        <v>43163</v>
      </c>
      <c r="B7" s="6" t="s">
        <v>246</v>
      </c>
      <c r="C7" s="34">
        <v>216838.82</v>
      </c>
      <c r="D7" s="34">
        <v>30000</v>
      </c>
      <c r="E7" s="34">
        <f t="shared" si="0"/>
        <v>0.13835161065716922</v>
      </c>
      <c r="F7" s="38"/>
      <c r="G7" s="39"/>
    </row>
    <row r="8" spans="1:7" ht="18.75" x14ac:dyDescent="0.3">
      <c r="A8" s="35"/>
      <c r="B8" s="55" t="s">
        <v>56</v>
      </c>
      <c r="C8" s="65"/>
      <c r="D8" s="66"/>
      <c r="E8" s="56">
        <f>SUM(E5:E7)</f>
        <v>34.494957654698702</v>
      </c>
      <c r="F8" s="42"/>
      <c r="G8" s="39"/>
    </row>
    <row r="9" spans="1:7" ht="15" customHeight="1" x14ac:dyDescent="0.25"/>
    <row r="10" spans="1:7" ht="18.75" x14ac:dyDescent="0.3">
      <c r="A10" s="55" t="s">
        <v>173</v>
      </c>
      <c r="B10" s="6"/>
      <c r="C10" s="6"/>
      <c r="D10" s="34"/>
      <c r="E10" s="34"/>
      <c r="F10" s="39"/>
      <c r="G10" s="39"/>
    </row>
    <row r="11" spans="1:7" x14ac:dyDescent="0.25">
      <c r="A11" s="36" t="s">
        <v>170</v>
      </c>
      <c r="B11" s="36" t="s">
        <v>169</v>
      </c>
      <c r="C11" s="36" t="s">
        <v>168</v>
      </c>
      <c r="D11" s="57" t="s">
        <v>114</v>
      </c>
      <c r="E11" s="57" t="s">
        <v>139</v>
      </c>
      <c r="F11" s="39"/>
      <c r="G11" s="39"/>
    </row>
    <row r="12" spans="1:7" x14ac:dyDescent="0.25">
      <c r="A12" s="45">
        <v>42381</v>
      </c>
      <c r="B12" s="6" t="s">
        <v>247</v>
      </c>
      <c r="C12" s="34">
        <v>859.15</v>
      </c>
      <c r="D12" s="34">
        <v>18000</v>
      </c>
      <c r="E12" s="34">
        <f>D12/C12</f>
        <v>20.950939882441951</v>
      </c>
      <c r="F12" s="39"/>
      <c r="G12" s="39"/>
    </row>
    <row r="13" spans="1:7" x14ac:dyDescent="0.25">
      <c r="A13" s="45">
        <v>42415</v>
      </c>
      <c r="B13" s="6" t="s">
        <v>248</v>
      </c>
      <c r="C13" s="6">
        <v>1029.03</v>
      </c>
      <c r="D13" s="34">
        <v>18000</v>
      </c>
      <c r="E13" s="34">
        <f>D13/C13</f>
        <v>17.492201393545379</v>
      </c>
      <c r="F13" s="39"/>
      <c r="G13" s="39"/>
    </row>
    <row r="14" spans="1:7" x14ac:dyDescent="0.25">
      <c r="A14" s="45">
        <v>42443</v>
      </c>
      <c r="B14" s="6" t="s">
        <v>249</v>
      </c>
      <c r="C14" s="6">
        <v>1211.54</v>
      </c>
      <c r="D14" s="34">
        <v>18000</v>
      </c>
      <c r="E14" s="34">
        <f>D14/C14</f>
        <v>14.857123990953662</v>
      </c>
      <c r="F14" s="39"/>
      <c r="G14" s="39"/>
    </row>
    <row r="15" spans="1:7" x14ac:dyDescent="0.25">
      <c r="A15" s="45">
        <v>42500</v>
      </c>
      <c r="B15" s="6" t="s">
        <v>250</v>
      </c>
      <c r="C15" s="6">
        <v>1113.46</v>
      </c>
      <c r="D15" s="34">
        <v>18000</v>
      </c>
      <c r="E15" s="34">
        <f t="shared" ref="E15" si="1">D15/C15</f>
        <v>16.165825445009251</v>
      </c>
      <c r="F15" s="39"/>
      <c r="G15" s="39"/>
    </row>
    <row r="16" spans="1:7" x14ac:dyDescent="0.25">
      <c r="A16" s="45">
        <v>42534</v>
      </c>
      <c r="B16" s="6" t="s">
        <v>251</v>
      </c>
      <c r="C16" s="6">
        <v>1055.56</v>
      </c>
      <c r="D16" s="34">
        <v>18000</v>
      </c>
      <c r="E16" s="34">
        <f>D16/C16</f>
        <v>17.05255977869567</v>
      </c>
      <c r="F16" s="39"/>
      <c r="G16" s="39"/>
    </row>
    <row r="17" spans="1:7" x14ac:dyDescent="0.25">
      <c r="A17" s="45">
        <v>42570</v>
      </c>
      <c r="B17" s="6" t="s">
        <v>252</v>
      </c>
      <c r="C17" s="6">
        <v>1009.67</v>
      </c>
      <c r="D17" s="34">
        <v>18000</v>
      </c>
      <c r="E17" s="34">
        <f>D17/C17</f>
        <v>17.827607039923937</v>
      </c>
      <c r="F17" s="39"/>
      <c r="G17" s="39"/>
    </row>
    <row r="18" spans="1:7" ht="18.75" x14ac:dyDescent="0.3">
      <c r="A18" s="6"/>
      <c r="B18" s="55" t="s">
        <v>56</v>
      </c>
      <c r="C18" s="65"/>
      <c r="D18" s="66"/>
      <c r="E18" s="56">
        <f>SUM(E12:E17)</f>
        <v>104.34625753056984</v>
      </c>
      <c r="F18" s="39"/>
      <c r="G18" s="39"/>
    </row>
    <row r="19" spans="1:7" ht="15" customHeight="1" x14ac:dyDescent="0.3">
      <c r="A19" s="38"/>
      <c r="B19" s="40"/>
      <c r="C19" s="43"/>
      <c r="D19" s="44"/>
      <c r="E19" s="41"/>
      <c r="F19" s="39"/>
      <c r="G19" s="39"/>
    </row>
    <row r="20" spans="1:7" ht="18.75" x14ac:dyDescent="0.3">
      <c r="A20" s="40" t="s">
        <v>254</v>
      </c>
      <c r="B20" s="38"/>
      <c r="C20" s="38"/>
      <c r="D20" s="39"/>
      <c r="E20" s="39"/>
      <c r="F20" s="39"/>
      <c r="G20" s="39"/>
    </row>
    <row r="21" spans="1:7" ht="15" customHeight="1" x14ac:dyDescent="0.25">
      <c r="A21" s="36" t="s">
        <v>170</v>
      </c>
      <c r="B21" s="36" t="s">
        <v>169</v>
      </c>
      <c r="C21" s="36" t="s">
        <v>168</v>
      </c>
      <c r="D21" s="57" t="s">
        <v>114</v>
      </c>
      <c r="E21" s="57" t="s">
        <v>139</v>
      </c>
      <c r="F21" s="39"/>
      <c r="G21" s="39"/>
    </row>
    <row r="22" spans="1:7" ht="15" customHeight="1" x14ac:dyDescent="0.25">
      <c r="A22" s="6"/>
      <c r="B22" s="6" t="s">
        <v>255</v>
      </c>
      <c r="C22" s="65"/>
      <c r="D22" s="66"/>
      <c r="E22" s="34">
        <v>503.66</v>
      </c>
      <c r="F22" s="39"/>
      <c r="G22" s="39"/>
    </row>
    <row r="23" spans="1:7" ht="15" customHeight="1" x14ac:dyDescent="0.3">
      <c r="A23" s="6"/>
      <c r="B23" s="55"/>
      <c r="C23" s="65"/>
      <c r="D23" s="66"/>
      <c r="E23" s="56"/>
      <c r="F23" s="39"/>
      <c r="G23" s="39"/>
    </row>
    <row r="24" spans="1:7" ht="18.75" x14ac:dyDescent="0.3">
      <c r="A24" s="6"/>
      <c r="B24" s="55" t="s">
        <v>56</v>
      </c>
      <c r="C24" s="65"/>
      <c r="D24" s="66"/>
      <c r="E24" s="56">
        <f>SUM(E22:E23)</f>
        <v>503.66</v>
      </c>
      <c r="F24" s="39"/>
      <c r="G24" s="39"/>
    </row>
    <row r="25" spans="1:7" x14ac:dyDescent="0.25">
      <c r="A25" s="38"/>
      <c r="B25" s="38"/>
      <c r="C25" s="38"/>
      <c r="D25" s="39"/>
      <c r="E25" s="39"/>
      <c r="F25" s="39"/>
      <c r="G25" s="39"/>
    </row>
    <row r="26" spans="1:7" x14ac:dyDescent="0.25">
      <c r="A26" s="45">
        <v>42565</v>
      </c>
      <c r="B26" s="35" t="s">
        <v>274</v>
      </c>
      <c r="C26" s="34">
        <v>2936.53</v>
      </c>
      <c r="D26" s="34">
        <v>31251010</v>
      </c>
      <c r="E26" s="34">
        <f>D26/C26</f>
        <v>10642.155877855836</v>
      </c>
      <c r="F26" s="34">
        <f>E26/5</f>
        <v>2128.4311755711669</v>
      </c>
      <c r="G26" s="39"/>
    </row>
    <row r="27" spans="1:7" x14ac:dyDescent="0.25">
      <c r="A27" s="38"/>
      <c r="B27" s="38"/>
      <c r="C27" s="39"/>
      <c r="D27" s="39">
        <f>D26/5</f>
        <v>6250202</v>
      </c>
      <c r="E27" s="39"/>
      <c r="F27" s="39"/>
      <c r="G27" s="39"/>
    </row>
    <row r="28" spans="1:7" x14ac:dyDescent="0.25">
      <c r="A28" s="38"/>
      <c r="B28" s="38"/>
      <c r="C28" s="38"/>
      <c r="D28" s="39">
        <f>D26/2</f>
        <v>15625505</v>
      </c>
      <c r="E28" s="39"/>
      <c r="F28" s="39"/>
      <c r="G28" s="39"/>
    </row>
    <row r="29" spans="1:7" x14ac:dyDescent="0.25">
      <c r="A29" s="38"/>
      <c r="B29" s="38"/>
      <c r="C29" s="38"/>
      <c r="D29" s="39"/>
      <c r="E29" s="39"/>
      <c r="F29" s="39"/>
      <c r="G29" s="39"/>
    </row>
    <row r="30" spans="1:7" x14ac:dyDescent="0.25">
      <c r="A30" s="38"/>
      <c r="B30" s="38"/>
      <c r="C30" s="38"/>
      <c r="D30" s="39"/>
      <c r="E30" s="39"/>
      <c r="F30" s="39"/>
      <c r="G30" s="39"/>
    </row>
    <row r="31" spans="1:7" x14ac:dyDescent="0.25">
      <c r="A31" s="38"/>
      <c r="B31" s="38"/>
      <c r="C31" s="38"/>
      <c r="D31" s="39"/>
      <c r="E31" s="39"/>
      <c r="F31" s="39"/>
      <c r="G31" s="39"/>
    </row>
    <row r="32" spans="1:7" x14ac:dyDescent="0.25">
      <c r="A32" s="38"/>
      <c r="B32" s="38"/>
      <c r="C32" s="38"/>
      <c r="D32" s="39"/>
      <c r="E32" s="39"/>
      <c r="F32" s="39"/>
      <c r="G32" s="39"/>
    </row>
    <row r="33" spans="1:7" x14ac:dyDescent="0.25">
      <c r="A33" s="38"/>
      <c r="B33" s="38"/>
      <c r="C33" s="38"/>
      <c r="D33" s="39"/>
      <c r="E33" s="39"/>
      <c r="F33" s="39"/>
      <c r="G33" s="39"/>
    </row>
    <row r="34" spans="1:7" x14ac:dyDescent="0.25">
      <c r="A34" s="38"/>
      <c r="B34" s="38"/>
      <c r="C34" s="38"/>
      <c r="D34" s="39"/>
      <c r="E34" s="39"/>
      <c r="F34" s="39"/>
      <c r="G34" s="39"/>
    </row>
    <row r="35" spans="1:7" x14ac:dyDescent="0.25">
      <c r="A35" s="38"/>
      <c r="B35" s="38"/>
      <c r="C35" s="38"/>
      <c r="D35" s="39"/>
      <c r="E35" s="39"/>
      <c r="F35" s="39"/>
      <c r="G35" s="39"/>
    </row>
    <row r="36" spans="1:7" x14ac:dyDescent="0.25">
      <c r="A36" s="38"/>
      <c r="B36" s="38"/>
      <c r="C36" s="38"/>
      <c r="D36" s="39"/>
      <c r="E36" s="39"/>
      <c r="F36" s="39"/>
      <c r="G36" s="39"/>
    </row>
    <row r="37" spans="1:7" x14ac:dyDescent="0.25">
      <c r="A37" s="38"/>
      <c r="B37" s="38"/>
      <c r="C37" s="38"/>
      <c r="D37" s="39"/>
      <c r="E37" s="39"/>
      <c r="F37" s="39"/>
      <c r="G37" s="39"/>
    </row>
    <row r="38" spans="1:7" x14ac:dyDescent="0.25">
      <c r="A38" s="38"/>
      <c r="B38" s="38"/>
      <c r="C38" s="38"/>
      <c r="D38" s="39"/>
      <c r="E38" s="39"/>
      <c r="F38" s="39"/>
      <c r="G38" s="39"/>
    </row>
    <row r="39" spans="1:7" x14ac:dyDescent="0.25">
      <c r="A39" s="38"/>
      <c r="B39" s="38"/>
      <c r="C39" s="38"/>
      <c r="D39" s="39"/>
      <c r="E39" s="39"/>
      <c r="F39" s="39"/>
      <c r="G39" s="39"/>
    </row>
    <row r="40" spans="1:7" x14ac:dyDescent="0.25">
      <c r="A40" s="38"/>
      <c r="B40" s="38"/>
      <c r="C40" s="38"/>
      <c r="D40" s="39"/>
      <c r="E40" s="39"/>
      <c r="F40" s="39"/>
      <c r="G40" s="39"/>
    </row>
    <row r="41" spans="1:7" ht="18.75" x14ac:dyDescent="0.3">
      <c r="A41" s="55" t="s">
        <v>171</v>
      </c>
      <c r="B41" s="6"/>
      <c r="C41" s="6"/>
      <c r="D41" s="34"/>
      <c r="E41" s="34"/>
      <c r="F41" s="34"/>
      <c r="G41" s="39"/>
    </row>
    <row r="42" spans="1:7" ht="18.75" x14ac:dyDescent="0.3">
      <c r="A42" s="55"/>
      <c r="B42" s="36" t="s">
        <v>257</v>
      </c>
      <c r="C42" s="6"/>
      <c r="D42" s="34"/>
      <c r="E42" s="34"/>
      <c r="F42" s="34"/>
      <c r="G42" s="39"/>
    </row>
    <row r="43" spans="1:7" x14ac:dyDescent="0.25">
      <c r="A43" s="36" t="s">
        <v>170</v>
      </c>
      <c r="B43" s="36" t="s">
        <v>169</v>
      </c>
      <c r="C43" s="36" t="s">
        <v>168</v>
      </c>
      <c r="D43" s="57" t="s">
        <v>114</v>
      </c>
      <c r="E43" s="57" t="s">
        <v>139</v>
      </c>
      <c r="F43" s="34"/>
      <c r="G43" s="39"/>
    </row>
    <row r="44" spans="1:7" x14ac:dyDescent="0.25">
      <c r="A44" s="46"/>
      <c r="B44" s="35" t="s">
        <v>258</v>
      </c>
      <c r="C44" s="6"/>
      <c r="D44" s="34"/>
      <c r="E44" s="34"/>
      <c r="F44" s="34"/>
      <c r="G44" s="39"/>
    </row>
    <row r="45" spans="1:7" x14ac:dyDescent="0.25">
      <c r="A45" s="46">
        <v>41385</v>
      </c>
      <c r="B45" s="35" t="s">
        <v>265</v>
      </c>
      <c r="C45" s="34">
        <v>24.18</v>
      </c>
      <c r="D45" s="34">
        <v>2700</v>
      </c>
      <c r="E45" s="34">
        <f>D45/C45</f>
        <v>111.66253101736973</v>
      </c>
      <c r="F45" s="34">
        <v>893.30024813895784</v>
      </c>
      <c r="G45" s="39"/>
    </row>
    <row r="46" spans="1:7" x14ac:dyDescent="0.25">
      <c r="A46" s="6"/>
      <c r="B46" s="35" t="s">
        <v>266</v>
      </c>
      <c r="C46" s="34"/>
      <c r="D46" s="34"/>
      <c r="E46" s="34">
        <v>1339.9503722084369</v>
      </c>
      <c r="F46" s="34">
        <v>10719.602977667495</v>
      </c>
      <c r="G46" s="39"/>
    </row>
    <row r="47" spans="1:7" x14ac:dyDescent="0.25">
      <c r="A47" s="6"/>
      <c r="B47" s="6"/>
      <c r="C47" s="34"/>
      <c r="D47" s="34"/>
      <c r="E47" s="34"/>
      <c r="F47" s="34"/>
      <c r="G47" s="39"/>
    </row>
    <row r="48" spans="1:7" x14ac:dyDescent="0.25">
      <c r="A48" s="46">
        <v>41385</v>
      </c>
      <c r="B48" s="35" t="s">
        <v>261</v>
      </c>
      <c r="C48" s="34">
        <v>24.18</v>
      </c>
      <c r="D48" s="34">
        <v>5000</v>
      </c>
      <c r="E48" s="34">
        <f>D48/C48</f>
        <v>206.78246484698099</v>
      </c>
      <c r="F48" s="34">
        <v>1654.2597187758479</v>
      </c>
      <c r="G48" s="39"/>
    </row>
    <row r="49" spans="1:7" x14ac:dyDescent="0.25">
      <c r="A49" s="46"/>
      <c r="B49" s="35" t="s">
        <v>267</v>
      </c>
      <c r="C49" s="34"/>
      <c r="D49" s="34"/>
      <c r="E49" s="34">
        <f>E48*12</f>
        <v>2481.3895781637721</v>
      </c>
      <c r="F49" s="34">
        <v>14888.337468982632</v>
      </c>
      <c r="G49" s="39"/>
    </row>
    <row r="50" spans="1:7" x14ac:dyDescent="0.25">
      <c r="A50" s="46">
        <v>44105</v>
      </c>
      <c r="B50" s="35" t="s">
        <v>264</v>
      </c>
      <c r="C50" s="34">
        <v>449043.73</v>
      </c>
      <c r="D50" s="34">
        <v>324000000</v>
      </c>
      <c r="E50" s="34">
        <f>D50/C50</f>
        <v>721.53329031005512</v>
      </c>
      <c r="F50" s="34">
        <v>721.53329031005512</v>
      </c>
      <c r="G50" s="34" t="s">
        <v>294</v>
      </c>
    </row>
    <row r="51" spans="1:7" x14ac:dyDescent="0.25">
      <c r="A51" s="46"/>
      <c r="B51" s="86" t="s">
        <v>271</v>
      </c>
      <c r="C51" s="87"/>
      <c r="D51" s="87"/>
      <c r="E51" s="87">
        <v>721.53329031005512</v>
      </c>
      <c r="F51" s="87">
        <v>721.53329031005512</v>
      </c>
      <c r="G51" s="39"/>
    </row>
    <row r="52" spans="1:7" x14ac:dyDescent="0.25">
      <c r="A52" s="46"/>
      <c r="B52" s="35"/>
      <c r="C52" s="34"/>
      <c r="D52" s="34"/>
      <c r="E52" s="34"/>
      <c r="F52" s="34"/>
      <c r="G52" s="39"/>
    </row>
    <row r="53" spans="1:7" x14ac:dyDescent="0.25">
      <c r="A53" s="46">
        <v>41385</v>
      </c>
      <c r="B53" s="35" t="s">
        <v>260</v>
      </c>
      <c r="C53" s="34">
        <v>24.18</v>
      </c>
      <c r="D53" s="34">
        <v>2800</v>
      </c>
      <c r="E53" s="34">
        <f t="shared" ref="E53" si="2">D53/C53</f>
        <v>115.79818031430935</v>
      </c>
      <c r="F53" s="34">
        <v>926.38544251447479</v>
      </c>
    </row>
    <row r="54" spans="1:7" x14ac:dyDescent="0.25">
      <c r="A54" s="46"/>
      <c r="B54" s="35" t="s">
        <v>269</v>
      </c>
      <c r="C54" s="34"/>
      <c r="D54" s="34"/>
      <c r="E54" s="34"/>
      <c r="F54" s="34">
        <v>12097.402597402597</v>
      </c>
      <c r="G54" s="39"/>
    </row>
    <row r="55" spans="1:7" x14ac:dyDescent="0.25">
      <c r="A55" s="46">
        <v>43374</v>
      </c>
      <c r="B55" s="35" t="s">
        <v>260</v>
      </c>
      <c r="C55" s="34">
        <v>98.56</v>
      </c>
      <c r="D55" s="34">
        <v>149040</v>
      </c>
      <c r="E55" s="34">
        <f>D55/C55</f>
        <v>1512.1753246753246</v>
      </c>
      <c r="F55" s="34">
        <v>1512.1753246753246</v>
      </c>
      <c r="G55" s="34" t="s">
        <v>294</v>
      </c>
    </row>
    <row r="56" spans="1:7" x14ac:dyDescent="0.25">
      <c r="A56" s="85">
        <v>43739</v>
      </c>
      <c r="B56" s="86" t="s">
        <v>263</v>
      </c>
      <c r="C56" s="87">
        <v>20995.42</v>
      </c>
      <c r="D56" s="87">
        <v>6000000</v>
      </c>
      <c r="E56" s="87">
        <f>D56/C56</f>
        <v>285.77661223257263</v>
      </c>
      <c r="F56" s="87">
        <v>285.77661223257263</v>
      </c>
      <c r="G56" s="34" t="s">
        <v>294</v>
      </c>
    </row>
    <row r="57" spans="1:7" x14ac:dyDescent="0.25">
      <c r="A57" s="85"/>
      <c r="B57" s="86" t="s">
        <v>272</v>
      </c>
      <c r="C57" s="87"/>
      <c r="D57" s="87"/>
      <c r="E57" s="87">
        <v>285.77661223257263</v>
      </c>
      <c r="F57" s="87">
        <v>285.77661223257263</v>
      </c>
      <c r="G57" s="39"/>
    </row>
    <row r="58" spans="1:7" x14ac:dyDescent="0.25">
      <c r="A58" s="46"/>
      <c r="B58" s="35" t="s">
        <v>268</v>
      </c>
      <c r="C58" s="34"/>
      <c r="D58" s="34"/>
      <c r="E58" s="34"/>
      <c r="F58" s="34"/>
      <c r="G58" s="39"/>
    </row>
    <row r="59" spans="1:7" x14ac:dyDescent="0.25">
      <c r="A59" s="46">
        <v>41385</v>
      </c>
      <c r="B59" s="35" t="s">
        <v>259</v>
      </c>
      <c r="C59" s="34">
        <v>24.18</v>
      </c>
      <c r="D59" s="34">
        <v>8500</v>
      </c>
      <c r="E59" s="34">
        <f>D59/C59</f>
        <v>351.53019023986764</v>
      </c>
      <c r="F59" s="34">
        <v>2812.2415219189402</v>
      </c>
    </row>
    <row r="60" spans="1:7" x14ac:dyDescent="0.25">
      <c r="A60" s="46"/>
      <c r="B60" s="35" t="s">
        <v>270</v>
      </c>
      <c r="C60" s="34"/>
      <c r="D60" s="34"/>
      <c r="E60" s="34"/>
      <c r="F60" s="34">
        <v>9577.1103896103887</v>
      </c>
      <c r="G60" s="1">
        <f>F60/38</f>
        <v>252.02922077922076</v>
      </c>
    </row>
    <row r="61" spans="1:7" x14ac:dyDescent="0.25">
      <c r="A61" s="85">
        <v>43739</v>
      </c>
      <c r="B61" s="86" t="s">
        <v>259</v>
      </c>
      <c r="C61" s="87">
        <v>20995.42</v>
      </c>
      <c r="D61" s="87">
        <f>800000*12</f>
        <v>9600000</v>
      </c>
      <c r="E61" s="87">
        <f>D61/C61</f>
        <v>457.24257957211626</v>
      </c>
      <c r="F61" s="87">
        <v>457.24257957211626</v>
      </c>
      <c r="G61" s="34" t="s">
        <v>294</v>
      </c>
    </row>
    <row r="62" spans="1:7" x14ac:dyDescent="0.25">
      <c r="A62" s="85"/>
      <c r="B62" s="86" t="s">
        <v>273</v>
      </c>
      <c r="C62" s="87"/>
      <c r="D62" s="87"/>
      <c r="E62" s="87">
        <v>457.24257957211626</v>
      </c>
      <c r="F62" s="87">
        <v>457.24257957211626</v>
      </c>
      <c r="G62" s="39"/>
    </row>
    <row r="63" spans="1:7" ht="18.75" x14ac:dyDescent="0.3">
      <c r="A63" s="38"/>
      <c r="B63" s="40" t="s">
        <v>56</v>
      </c>
      <c r="C63" s="43"/>
      <c r="D63" s="44"/>
      <c r="E63" s="39"/>
      <c r="F63" s="41">
        <f>SUM(F44:F62)</f>
        <v>58009.920653916131</v>
      </c>
      <c r="G63" s="39"/>
    </row>
    <row r="64" spans="1:7" ht="8.25" customHeight="1" x14ac:dyDescent="0.3">
      <c r="A64" s="38"/>
      <c r="B64" s="40"/>
      <c r="C64" s="43"/>
      <c r="D64" s="44"/>
      <c r="E64" s="39"/>
      <c r="F64" s="41"/>
      <c r="G64" s="39"/>
    </row>
    <row r="65" spans="1:7" x14ac:dyDescent="0.25">
      <c r="A65" s="36" t="s">
        <v>170</v>
      </c>
      <c r="B65" s="36" t="s">
        <v>169</v>
      </c>
      <c r="C65" s="36" t="s">
        <v>168</v>
      </c>
      <c r="D65" s="57" t="s">
        <v>278</v>
      </c>
      <c r="E65" s="57" t="s">
        <v>139</v>
      </c>
      <c r="F65" s="34"/>
      <c r="G65" s="34"/>
    </row>
    <row r="66" spans="1:7" ht="18.75" x14ac:dyDescent="0.3">
      <c r="A66" s="6"/>
      <c r="B66" s="55" t="s">
        <v>276</v>
      </c>
      <c r="C66" s="6"/>
      <c r="D66" s="34"/>
      <c r="E66" s="34"/>
      <c r="F66" s="34"/>
      <c r="G66" s="34"/>
    </row>
    <row r="67" spans="1:7" x14ac:dyDescent="0.25">
      <c r="A67" s="45">
        <v>42369</v>
      </c>
      <c r="B67" s="6" t="s">
        <v>262</v>
      </c>
      <c r="C67" s="6"/>
      <c r="D67" s="34"/>
      <c r="E67" s="34">
        <v>15702.566011090332</v>
      </c>
      <c r="F67" s="34"/>
      <c r="G67" s="34"/>
    </row>
    <row r="68" spans="1:7" x14ac:dyDescent="0.25">
      <c r="A68" s="6"/>
      <c r="B68" s="6" t="s">
        <v>281</v>
      </c>
      <c r="C68" s="6"/>
      <c r="D68" s="34"/>
      <c r="E68" s="34">
        <v>34.494957654698702</v>
      </c>
      <c r="F68" s="34"/>
      <c r="G68" s="34"/>
    </row>
    <row r="69" spans="1:7" x14ac:dyDescent="0.25">
      <c r="A69" s="6"/>
      <c r="B69" s="6" t="s">
        <v>282</v>
      </c>
      <c r="C69" s="6"/>
      <c r="D69" s="34"/>
      <c r="E69" s="34">
        <v>104.34625753056984</v>
      </c>
      <c r="F69" s="34"/>
      <c r="G69" s="34"/>
    </row>
    <row r="70" spans="1:7" x14ac:dyDescent="0.25">
      <c r="A70" s="45"/>
      <c r="B70" s="35" t="s">
        <v>283</v>
      </c>
      <c r="C70" s="6"/>
      <c r="D70" s="67"/>
      <c r="E70" s="34">
        <v>-503.66</v>
      </c>
      <c r="F70" s="34"/>
      <c r="G70" s="34"/>
    </row>
    <row r="71" spans="1:7" x14ac:dyDescent="0.25">
      <c r="A71" s="45">
        <v>42565</v>
      </c>
      <c r="B71" s="35" t="s">
        <v>277</v>
      </c>
      <c r="C71" s="6"/>
      <c r="D71" s="67">
        <v>15625505</v>
      </c>
      <c r="E71" s="67"/>
      <c r="F71" s="34"/>
      <c r="G71" s="34"/>
    </row>
    <row r="72" spans="1:7" ht="18.75" x14ac:dyDescent="0.3">
      <c r="A72" s="45"/>
      <c r="B72" s="89" t="s">
        <v>60</v>
      </c>
      <c r="C72" s="90"/>
      <c r="D72" s="67">
        <f>SUM(D67:D71)</f>
        <v>15625505</v>
      </c>
      <c r="E72" s="67">
        <f>SUM(E67:E71)</f>
        <v>15337.7472262756</v>
      </c>
      <c r="F72" s="34"/>
      <c r="G72" s="34"/>
    </row>
    <row r="73" spans="1:7" ht="18.75" x14ac:dyDescent="0.3">
      <c r="A73" s="45"/>
      <c r="B73" s="89" t="s">
        <v>289</v>
      </c>
      <c r="C73" s="90"/>
      <c r="D73" s="67">
        <f>D72/5</f>
        <v>3125101</v>
      </c>
      <c r="E73" s="67"/>
      <c r="F73" s="34"/>
      <c r="G73" s="34"/>
    </row>
    <row r="74" spans="1:7" ht="18.75" x14ac:dyDescent="0.3">
      <c r="A74" s="45"/>
      <c r="B74" s="89" t="s">
        <v>288</v>
      </c>
      <c r="C74" s="90"/>
      <c r="D74" s="67"/>
      <c r="E74" s="67">
        <f>E72/5</f>
        <v>3067.5494452551202</v>
      </c>
      <c r="F74" s="34"/>
      <c r="G74" s="34"/>
    </row>
    <row r="75" spans="1:7" x14ac:dyDescent="0.25">
      <c r="A75" s="6"/>
      <c r="B75" s="6"/>
      <c r="C75" s="6"/>
      <c r="D75" s="34"/>
      <c r="E75" s="34"/>
      <c r="F75" s="34"/>
      <c r="G75" s="34"/>
    </row>
    <row r="76" spans="1:7" ht="18.75" x14ac:dyDescent="0.3">
      <c r="A76" s="38"/>
      <c r="B76" s="55" t="s">
        <v>131</v>
      </c>
      <c r="C76" s="38"/>
      <c r="D76" s="39"/>
      <c r="E76" s="39"/>
      <c r="F76" s="39"/>
    </row>
    <row r="77" spans="1:7" x14ac:dyDescent="0.25">
      <c r="A77" s="45">
        <v>42565</v>
      </c>
      <c r="B77" s="35" t="s">
        <v>277</v>
      </c>
      <c r="C77" s="6"/>
      <c r="D77" s="67">
        <v>15625505</v>
      </c>
      <c r="E77" s="67"/>
      <c r="F77" s="34"/>
      <c r="G77" s="34"/>
    </row>
    <row r="78" spans="1:7" ht="18.75" x14ac:dyDescent="0.3">
      <c r="A78" s="6"/>
      <c r="B78" s="89" t="s">
        <v>60</v>
      </c>
      <c r="C78" s="6"/>
      <c r="D78" s="34">
        <f>SUM(D77:D77)</f>
        <v>15625505</v>
      </c>
      <c r="E78" s="34">
        <f>SUM(E77:E77)</f>
        <v>0</v>
      </c>
      <c r="F78" s="34"/>
      <c r="G78" s="34"/>
    </row>
    <row r="79" spans="1:7" ht="18.75" x14ac:dyDescent="0.3">
      <c r="A79" s="6"/>
      <c r="B79" s="89" t="s">
        <v>284</v>
      </c>
      <c r="C79" s="6"/>
      <c r="D79" s="34">
        <f>D78/5</f>
        <v>3125101</v>
      </c>
      <c r="E79" s="34"/>
      <c r="F79" s="34"/>
      <c r="G79" s="34"/>
    </row>
    <row r="80" spans="1:7" ht="18.75" x14ac:dyDescent="0.3">
      <c r="A80" s="93" t="s">
        <v>295</v>
      </c>
      <c r="B80" s="93"/>
      <c r="C80" s="38"/>
      <c r="D80" s="39"/>
      <c r="E80" s="39"/>
      <c r="F80" s="39"/>
      <c r="G80" s="39"/>
    </row>
    <row r="81" spans="1:9" x14ac:dyDescent="0.25">
      <c r="A81" s="38"/>
      <c r="B81" s="38"/>
      <c r="C81" s="38"/>
      <c r="D81" s="39"/>
      <c r="E81" s="39"/>
      <c r="F81" s="39"/>
      <c r="G81" s="39"/>
    </row>
    <row r="82" spans="1:9" x14ac:dyDescent="0.25">
      <c r="A82" s="6"/>
      <c r="B82" s="36" t="s">
        <v>131</v>
      </c>
      <c r="C82" s="6"/>
      <c r="D82" s="57" t="s">
        <v>278</v>
      </c>
      <c r="E82" s="57" t="s">
        <v>290</v>
      </c>
      <c r="F82" s="34"/>
      <c r="G82" s="34"/>
    </row>
    <row r="83" spans="1:9" x14ac:dyDescent="0.25">
      <c r="A83" s="6"/>
      <c r="B83" s="6" t="s">
        <v>287</v>
      </c>
      <c r="C83" s="6"/>
      <c r="D83" s="34"/>
      <c r="E83" s="67">
        <v>3067.5494452551202</v>
      </c>
      <c r="F83" s="34"/>
      <c r="G83" s="34"/>
    </row>
    <row r="84" spans="1:9" x14ac:dyDescent="0.25">
      <c r="A84" s="45">
        <v>41415</v>
      </c>
      <c r="B84" s="6" t="s">
        <v>279</v>
      </c>
      <c r="C84" s="6">
        <v>1775.06</v>
      </c>
      <c r="D84" s="34"/>
      <c r="E84" s="67">
        <v>-2816.80619246673</v>
      </c>
      <c r="F84" s="34"/>
      <c r="G84" s="34"/>
    </row>
    <row r="85" spans="1:9" x14ac:dyDescent="0.25">
      <c r="A85" s="45">
        <v>41444</v>
      </c>
      <c r="B85" s="6" t="s">
        <v>280</v>
      </c>
      <c r="C85" s="6">
        <v>1775.06</v>
      </c>
      <c r="D85" s="34"/>
      <c r="E85" s="67">
        <v>-1802.7559631787101</v>
      </c>
      <c r="F85" s="34"/>
      <c r="G85" s="34"/>
    </row>
    <row r="86" spans="1:9" x14ac:dyDescent="0.25">
      <c r="A86" s="60">
        <v>44524</v>
      </c>
      <c r="B86" s="61" t="s">
        <v>297</v>
      </c>
      <c r="C86" s="98">
        <v>3850</v>
      </c>
      <c r="D86" s="98"/>
      <c r="E86" s="99">
        <v>552.01</v>
      </c>
      <c r="F86" s="98"/>
      <c r="G86" s="98"/>
    </row>
    <row r="87" spans="1:9" ht="18.75" x14ac:dyDescent="0.3">
      <c r="A87" s="6"/>
      <c r="B87" s="6"/>
      <c r="C87" s="56" t="s">
        <v>60</v>
      </c>
      <c r="D87" s="34"/>
      <c r="E87" s="91">
        <f>SUM(E83:E86)</f>
        <v>-1000.0027103903199</v>
      </c>
      <c r="F87" s="34"/>
      <c r="G87" s="34"/>
    </row>
    <row r="89" spans="1:9" x14ac:dyDescent="0.25">
      <c r="A89" s="6"/>
      <c r="B89" s="36" t="s">
        <v>57</v>
      </c>
      <c r="C89" s="6"/>
      <c r="D89" s="57" t="s">
        <v>278</v>
      </c>
      <c r="E89" s="57" t="s">
        <v>290</v>
      </c>
      <c r="F89" s="34"/>
      <c r="G89" s="34"/>
    </row>
    <row r="90" spans="1:9" x14ac:dyDescent="0.25">
      <c r="A90" s="6"/>
      <c r="B90" s="6" t="s">
        <v>287</v>
      </c>
      <c r="C90" s="6"/>
      <c r="D90" s="34"/>
      <c r="E90" s="67">
        <v>3067.5494452551202</v>
      </c>
      <c r="F90" s="34"/>
      <c r="G90" s="34"/>
    </row>
    <row r="91" spans="1:9" x14ac:dyDescent="0.25">
      <c r="A91" s="6"/>
      <c r="B91" s="6" t="s">
        <v>286</v>
      </c>
      <c r="C91" s="10"/>
      <c r="D91" s="34">
        <v>3125101</v>
      </c>
      <c r="E91" s="67"/>
      <c r="F91" s="34"/>
      <c r="G91" s="34"/>
      <c r="I91" s="10"/>
    </row>
    <row r="92" spans="1:9" ht="21" x14ac:dyDescent="0.35">
      <c r="A92" s="95"/>
      <c r="B92" s="95" t="s">
        <v>285</v>
      </c>
      <c r="C92" s="95"/>
      <c r="D92" s="96">
        <v>3125101</v>
      </c>
      <c r="E92" s="97" t="s">
        <v>298</v>
      </c>
      <c r="F92" s="96"/>
      <c r="G92" s="96"/>
      <c r="I92" s="10"/>
    </row>
    <row r="93" spans="1:9" x14ac:dyDescent="0.25">
      <c r="A93" s="6"/>
      <c r="B93" s="6" t="s">
        <v>296</v>
      </c>
      <c r="C93" s="6"/>
      <c r="D93" s="34"/>
      <c r="E93" s="34">
        <v>-5000</v>
      </c>
      <c r="F93" s="34"/>
      <c r="G93" s="34"/>
      <c r="I93" s="10"/>
    </row>
    <row r="94" spans="1:9" ht="18.75" x14ac:dyDescent="0.3">
      <c r="A94" s="6"/>
      <c r="B94" s="6"/>
      <c r="C94" s="56" t="s">
        <v>60</v>
      </c>
      <c r="D94" s="91">
        <f>SUM(D91:D92)</f>
        <v>6250202</v>
      </c>
      <c r="E94" s="91">
        <f>SUM(E90:E93)</f>
        <v>-1932.4505547448798</v>
      </c>
      <c r="F94" s="34"/>
      <c r="G94" s="34"/>
      <c r="I94" s="10"/>
    </row>
    <row r="95" spans="1:9" x14ac:dyDescent="0.25">
      <c r="A95" s="6"/>
      <c r="B95" s="6"/>
      <c r="C95" s="6"/>
      <c r="D95" s="34"/>
      <c r="E95" s="67"/>
      <c r="F95" s="34"/>
      <c r="G95" s="34"/>
    </row>
    <row r="96" spans="1:9" x14ac:dyDescent="0.25">
      <c r="E96" s="88"/>
    </row>
    <row r="97" spans="1:7" x14ac:dyDescent="0.25">
      <c r="A97" s="6"/>
      <c r="B97" s="36" t="s">
        <v>45</v>
      </c>
      <c r="C97" s="6"/>
      <c r="D97" s="57" t="s">
        <v>278</v>
      </c>
      <c r="E97" s="57" t="s">
        <v>290</v>
      </c>
      <c r="F97" s="34"/>
      <c r="G97" s="34"/>
    </row>
    <row r="98" spans="1:7" x14ac:dyDescent="0.25">
      <c r="A98" s="6"/>
      <c r="B98" s="6" t="s">
        <v>287</v>
      </c>
      <c r="C98" s="6"/>
      <c r="D98" s="34"/>
      <c r="E98" s="67">
        <v>3067.5494452551202</v>
      </c>
      <c r="F98" s="34"/>
      <c r="G98" s="34"/>
    </row>
    <row r="99" spans="1:7" x14ac:dyDescent="0.25">
      <c r="A99" s="6"/>
      <c r="B99" s="6" t="s">
        <v>286</v>
      </c>
      <c r="C99" s="6"/>
      <c r="D99" s="34">
        <v>3125101</v>
      </c>
      <c r="E99" s="67"/>
      <c r="F99" s="34"/>
      <c r="G99" s="34"/>
    </row>
    <row r="100" spans="1:7" x14ac:dyDescent="0.25">
      <c r="A100" s="6"/>
      <c r="B100" s="6" t="s">
        <v>285</v>
      </c>
      <c r="C100" s="6"/>
      <c r="D100" s="34">
        <v>3125101</v>
      </c>
      <c r="E100" s="34"/>
      <c r="F100" s="34"/>
      <c r="G100" s="34"/>
    </row>
    <row r="101" spans="1:7" ht="18.75" x14ac:dyDescent="0.3">
      <c r="A101" s="6"/>
      <c r="B101" s="6"/>
      <c r="C101" s="56" t="s">
        <v>60</v>
      </c>
      <c r="D101" s="91">
        <f>SUM(D98:D100)</f>
        <v>6250202</v>
      </c>
      <c r="E101" s="91">
        <f>SUM(E98:E100)</f>
        <v>3067.5494452551202</v>
      </c>
      <c r="F101" s="34"/>
      <c r="G101" s="34"/>
    </row>
    <row r="102" spans="1:7" x14ac:dyDescent="0.25">
      <c r="A102" s="6"/>
      <c r="B102" s="6"/>
      <c r="C102" s="6"/>
      <c r="D102" s="34"/>
      <c r="E102" s="34"/>
      <c r="F102" s="34"/>
      <c r="G102" s="34"/>
    </row>
    <row r="104" spans="1:7" x14ac:dyDescent="0.25">
      <c r="A104" s="6"/>
      <c r="B104" s="36" t="s">
        <v>257</v>
      </c>
      <c r="C104" s="6"/>
      <c r="D104" s="57" t="s">
        <v>278</v>
      </c>
      <c r="E104" s="57" t="s">
        <v>290</v>
      </c>
      <c r="F104" s="34"/>
      <c r="G104" s="34"/>
    </row>
    <row r="105" spans="1:7" x14ac:dyDescent="0.25">
      <c r="A105" s="6"/>
      <c r="B105" s="92" t="s">
        <v>291</v>
      </c>
      <c r="C105" s="6"/>
      <c r="D105" s="34"/>
      <c r="E105" s="34">
        <v>-665.57378447470501</v>
      </c>
      <c r="F105" s="34"/>
      <c r="G105" s="34"/>
    </row>
    <row r="106" spans="1:7" x14ac:dyDescent="0.25">
      <c r="A106" s="6"/>
      <c r="B106" s="92" t="s">
        <v>292</v>
      </c>
      <c r="E106" s="1">
        <v>-31069.824669332502</v>
      </c>
      <c r="F106" s="34"/>
      <c r="G106" s="34"/>
    </row>
    <row r="107" spans="1:7" x14ac:dyDescent="0.25">
      <c r="A107" s="6"/>
      <c r="B107" s="92" t="s">
        <v>293</v>
      </c>
      <c r="C107" s="6"/>
      <c r="D107" s="34"/>
      <c r="E107" s="34">
        <v>-58009.920653916102</v>
      </c>
      <c r="F107" s="34"/>
      <c r="G107" s="34"/>
    </row>
    <row r="108" spans="1:7" x14ac:dyDescent="0.25">
      <c r="A108" s="6"/>
      <c r="B108" s="6" t="s">
        <v>287</v>
      </c>
      <c r="C108" s="6"/>
      <c r="D108" s="34"/>
      <c r="E108" s="67">
        <v>3067.5494452551202</v>
      </c>
      <c r="F108" s="34"/>
      <c r="G108" s="34"/>
    </row>
    <row r="109" spans="1:7" x14ac:dyDescent="0.25">
      <c r="A109" s="6"/>
      <c r="B109" s="6" t="s">
        <v>286</v>
      </c>
      <c r="C109" s="6"/>
      <c r="D109" s="34">
        <v>3125101</v>
      </c>
      <c r="E109" s="67"/>
      <c r="F109" s="34"/>
      <c r="G109" s="34"/>
    </row>
    <row r="110" spans="1:7" x14ac:dyDescent="0.25">
      <c r="A110" s="6"/>
      <c r="B110" s="6" t="s">
        <v>285</v>
      </c>
      <c r="C110" s="6"/>
      <c r="D110" s="34">
        <v>3125101</v>
      </c>
      <c r="E110" s="34"/>
      <c r="F110" s="34"/>
      <c r="G110" s="34"/>
    </row>
    <row r="111" spans="1:7" ht="18.75" x14ac:dyDescent="0.3">
      <c r="A111" s="6"/>
      <c r="B111" s="6"/>
      <c r="C111" s="56" t="s">
        <v>60</v>
      </c>
      <c r="D111" s="91">
        <f>SUM(D105:D110)</f>
        <v>6250202</v>
      </c>
      <c r="E111" s="91">
        <f>SUM(E105:E110)</f>
        <v>-86677.769662468185</v>
      </c>
      <c r="F111" s="34"/>
      <c r="G111" s="34"/>
    </row>
  </sheetData>
  <mergeCells count="1">
    <mergeCell ref="A1:E1"/>
  </mergeCells>
  <pageMargins left="0.39370078740157483" right="0.39370078740157483" top="0.39370078740157483" bottom="0.39370078740157483" header="0.31496062992125984" footer="0.31496062992125984"/>
  <pageSetup scale="90" orientation="landscape" r:id="rId1"/>
  <headerFooter>
    <oddFooter>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11" sqref="A11:A16"/>
    </sheetView>
  </sheetViews>
  <sheetFormatPr baseColWidth="10" defaultColWidth="74.5703125" defaultRowHeight="15" x14ac:dyDescent="0.25"/>
  <cols>
    <col min="1" max="1" width="10.7109375" bestFit="1" customWidth="1"/>
    <col min="2" max="2" width="14.85546875" bestFit="1" customWidth="1"/>
    <col min="3" max="3" width="10.5703125" bestFit="1" customWidth="1"/>
    <col min="4" max="4" width="18.7109375" customWidth="1"/>
    <col min="5" max="5" width="8" bestFit="1" customWidth="1"/>
    <col min="6" max="6" width="17.140625" customWidth="1"/>
  </cols>
  <sheetData>
    <row r="1" spans="1:6" x14ac:dyDescent="0.25">
      <c r="A1" s="6" t="s">
        <v>170</v>
      </c>
      <c r="B1" s="6" t="s">
        <v>194</v>
      </c>
      <c r="C1" s="51" t="s">
        <v>190</v>
      </c>
      <c r="D1" s="6" t="s">
        <v>169</v>
      </c>
    </row>
    <row r="2" spans="1:6" x14ac:dyDescent="0.25">
      <c r="A2" s="45">
        <v>42100</v>
      </c>
      <c r="B2" s="6">
        <v>404005315</v>
      </c>
      <c r="C2" s="51">
        <v>18000</v>
      </c>
      <c r="D2" s="46">
        <v>42095</v>
      </c>
    </row>
    <row r="3" spans="1:6" x14ac:dyDescent="0.25">
      <c r="A3" s="45">
        <v>42135</v>
      </c>
      <c r="B3" s="6">
        <v>418659964</v>
      </c>
      <c r="C3" s="51">
        <v>18000</v>
      </c>
      <c r="D3" s="46">
        <v>42125</v>
      </c>
    </row>
    <row r="4" spans="1:6" x14ac:dyDescent="0.25">
      <c r="A4" s="45">
        <v>42158</v>
      </c>
      <c r="B4" s="6">
        <v>428748670</v>
      </c>
      <c r="C4" s="51">
        <v>18000</v>
      </c>
      <c r="D4" s="46">
        <v>42156</v>
      </c>
    </row>
    <row r="5" spans="1:6" x14ac:dyDescent="0.25">
      <c r="A5" s="45">
        <v>42193</v>
      </c>
      <c r="B5" s="6">
        <v>443935657</v>
      </c>
      <c r="C5" s="51">
        <v>18000</v>
      </c>
      <c r="D5" s="46">
        <v>42186</v>
      </c>
    </row>
    <row r="6" spans="1:6" x14ac:dyDescent="0.25">
      <c r="A6" s="45">
        <v>42226</v>
      </c>
      <c r="B6" s="6">
        <v>459209226</v>
      </c>
      <c r="C6" s="51">
        <v>18000</v>
      </c>
      <c r="D6" s="46">
        <v>42217</v>
      </c>
    </row>
    <row r="7" spans="1:6" x14ac:dyDescent="0.25">
      <c r="A7" s="45">
        <v>42255</v>
      </c>
      <c r="B7" s="6">
        <v>473708525</v>
      </c>
      <c r="C7" s="51">
        <v>18000</v>
      </c>
      <c r="D7" s="46">
        <v>42248</v>
      </c>
    </row>
    <row r="8" spans="1:6" x14ac:dyDescent="0.25">
      <c r="A8" s="45">
        <v>42290</v>
      </c>
      <c r="B8" s="6">
        <v>491227346</v>
      </c>
      <c r="C8" s="51">
        <v>18000</v>
      </c>
      <c r="D8" s="46">
        <v>42278</v>
      </c>
    </row>
    <row r="9" spans="1:6" x14ac:dyDescent="0.25">
      <c r="A9" s="45">
        <v>42317</v>
      </c>
      <c r="B9" s="6">
        <v>506214100</v>
      </c>
      <c r="C9" s="51">
        <v>18000</v>
      </c>
      <c r="D9" s="46">
        <v>42309</v>
      </c>
    </row>
    <row r="10" spans="1:6" x14ac:dyDescent="0.25">
      <c r="A10" s="45">
        <v>42339</v>
      </c>
      <c r="B10" s="6">
        <v>518113061</v>
      </c>
      <c r="C10" s="51">
        <v>18000</v>
      </c>
      <c r="D10" s="46">
        <v>42339</v>
      </c>
    </row>
    <row r="11" spans="1:6" x14ac:dyDescent="0.25">
      <c r="A11" s="45">
        <v>42381</v>
      </c>
      <c r="B11" s="6">
        <v>537811886</v>
      </c>
      <c r="C11" s="51">
        <v>18000</v>
      </c>
      <c r="D11" s="46">
        <v>42370</v>
      </c>
    </row>
    <row r="12" spans="1:6" x14ac:dyDescent="0.25">
      <c r="A12" s="60">
        <v>42415</v>
      </c>
      <c r="B12" s="61">
        <v>555074075</v>
      </c>
      <c r="C12" s="62">
        <v>18000</v>
      </c>
      <c r="D12" s="63">
        <v>42401</v>
      </c>
      <c r="E12" s="12">
        <v>1029.03</v>
      </c>
      <c r="F12" s="64">
        <f>C12/E12</f>
        <v>17.492201393545379</v>
      </c>
    </row>
    <row r="13" spans="1:6" x14ac:dyDescent="0.25">
      <c r="A13" s="45">
        <v>42443</v>
      </c>
      <c r="B13" s="6">
        <v>571413111</v>
      </c>
      <c r="C13" s="51">
        <v>18000</v>
      </c>
      <c r="D13" s="46">
        <v>42430</v>
      </c>
      <c r="E13">
        <v>1211.54</v>
      </c>
      <c r="F13" s="10">
        <f t="shared" ref="F13:F16" si="0">C13/E13</f>
        <v>14.857123990953662</v>
      </c>
    </row>
    <row r="14" spans="1:6" x14ac:dyDescent="0.25">
      <c r="A14" s="45">
        <v>42500</v>
      </c>
      <c r="B14" s="6">
        <v>10610513715</v>
      </c>
      <c r="C14" s="51">
        <v>18000</v>
      </c>
      <c r="D14" s="46">
        <v>42461</v>
      </c>
      <c r="E14">
        <v>1113.46</v>
      </c>
      <c r="F14" s="10">
        <f t="shared" si="0"/>
        <v>16.165825445009251</v>
      </c>
    </row>
    <row r="15" spans="1:6" x14ac:dyDescent="0.25">
      <c r="A15" s="45">
        <v>42534</v>
      </c>
      <c r="B15" s="6">
        <v>626763113</v>
      </c>
      <c r="C15" s="51">
        <v>18000</v>
      </c>
      <c r="D15" s="46">
        <v>42491</v>
      </c>
      <c r="E15">
        <v>1055.56</v>
      </c>
      <c r="F15" s="10">
        <f t="shared" si="0"/>
        <v>17.05255977869567</v>
      </c>
    </row>
    <row r="16" spans="1:6" x14ac:dyDescent="0.25">
      <c r="A16" s="52">
        <v>42570</v>
      </c>
      <c r="B16" s="35">
        <v>651855597</v>
      </c>
      <c r="C16" s="53">
        <v>18000</v>
      </c>
      <c r="D16" s="54">
        <v>42522</v>
      </c>
      <c r="E16">
        <v>1009.67</v>
      </c>
      <c r="F16" s="10">
        <f t="shared" si="0"/>
        <v>17.827607039923937</v>
      </c>
    </row>
    <row r="17" spans="4:4" x14ac:dyDescent="0.25">
      <c r="D17" s="26">
        <v>42552</v>
      </c>
    </row>
    <row r="18" spans="4:4" x14ac:dyDescent="0.25">
      <c r="D18" s="26">
        <v>42583</v>
      </c>
    </row>
    <row r="19" spans="4:4" x14ac:dyDescent="0.25">
      <c r="D19" s="26">
        <v>42614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4"/>
  <sheetViews>
    <sheetView topLeftCell="A32" workbookViewId="0">
      <selection activeCell="A16" sqref="A16"/>
    </sheetView>
  </sheetViews>
  <sheetFormatPr baseColWidth="10" defaultRowHeight="15" x14ac:dyDescent="0.25"/>
  <cols>
    <col min="1" max="1" width="62.5703125" customWidth="1"/>
    <col min="2" max="2" width="17.42578125" customWidth="1"/>
    <col min="3" max="3" width="19.140625" customWidth="1"/>
    <col min="4" max="4" width="21.7109375" bestFit="1" customWidth="1"/>
    <col min="5" max="5" width="17.140625" bestFit="1" customWidth="1"/>
    <col min="6" max="6" width="16.85546875" bestFit="1" customWidth="1"/>
  </cols>
  <sheetData>
    <row r="1" spans="1:8" x14ac:dyDescent="0.25">
      <c r="A1" s="3" t="s">
        <v>20</v>
      </c>
      <c r="B1" s="3"/>
      <c r="C1" s="3" t="s">
        <v>21</v>
      </c>
      <c r="D1" s="3" t="s">
        <v>22</v>
      </c>
      <c r="E1" s="3" t="s">
        <v>23</v>
      </c>
      <c r="F1" s="3" t="s">
        <v>24</v>
      </c>
      <c r="G1" s="3" t="s">
        <v>25</v>
      </c>
      <c r="H1" s="4" t="s">
        <v>26</v>
      </c>
    </row>
    <row r="2" spans="1:8" x14ac:dyDescent="0.25">
      <c r="A2" s="5" t="s">
        <v>27</v>
      </c>
      <c r="B2" s="5"/>
      <c r="C2" s="5" t="s">
        <v>28</v>
      </c>
      <c r="D2" s="5"/>
      <c r="E2" s="5"/>
      <c r="F2" s="7">
        <v>5000</v>
      </c>
      <c r="G2" s="5"/>
      <c r="H2" s="6"/>
    </row>
    <row r="3" spans="1:8" x14ac:dyDescent="0.25">
      <c r="A3" s="5" t="s">
        <v>29</v>
      </c>
      <c r="B3" s="5"/>
      <c r="C3" s="5" t="s">
        <v>28</v>
      </c>
      <c r="D3" s="5"/>
      <c r="E3" s="5"/>
      <c r="F3" s="7">
        <v>2700</v>
      </c>
      <c r="G3" s="5"/>
      <c r="H3" s="6"/>
    </row>
    <row r="4" spans="1:8" x14ac:dyDescent="0.25">
      <c r="A4" s="5" t="s">
        <v>30</v>
      </c>
      <c r="B4" s="5"/>
      <c r="C4" s="5" t="s">
        <v>31</v>
      </c>
      <c r="D4" s="5"/>
      <c r="E4" s="5"/>
      <c r="F4" s="7">
        <v>2800</v>
      </c>
      <c r="G4" s="5"/>
      <c r="H4" s="6"/>
    </row>
    <row r="5" spans="1:8" x14ac:dyDescent="0.25">
      <c r="A5" s="5" t="s">
        <v>32</v>
      </c>
      <c r="B5" s="5"/>
      <c r="C5" s="5" t="s">
        <v>31</v>
      </c>
      <c r="D5" s="5"/>
      <c r="E5" s="5"/>
      <c r="F5" s="7">
        <v>8500</v>
      </c>
      <c r="G5" s="5"/>
      <c r="H5" s="6"/>
    </row>
    <row r="6" spans="1:8" ht="5.25" customHeight="1" x14ac:dyDescent="0.25"/>
    <row r="7" spans="1:8" x14ac:dyDescent="0.25">
      <c r="A7" s="19">
        <v>2013</v>
      </c>
      <c r="B7" s="19" t="s">
        <v>47</v>
      </c>
      <c r="C7" s="22" t="s">
        <v>38</v>
      </c>
      <c r="D7" s="19" t="s">
        <v>39</v>
      </c>
      <c r="E7" s="19" t="s">
        <v>40</v>
      </c>
      <c r="F7" s="19" t="s">
        <v>41</v>
      </c>
    </row>
    <row r="8" spans="1:8" x14ac:dyDescent="0.25">
      <c r="A8" s="24" t="s">
        <v>46</v>
      </c>
      <c r="B8" s="25">
        <v>17902.53</v>
      </c>
      <c r="C8" s="12"/>
      <c r="D8" s="12"/>
      <c r="E8" s="12"/>
      <c r="F8" s="12"/>
    </row>
    <row r="9" spans="1:8" x14ac:dyDescent="0.25">
      <c r="A9" s="8" t="s">
        <v>43</v>
      </c>
      <c r="B9" s="8"/>
      <c r="C9" s="1"/>
      <c r="D9" s="1"/>
      <c r="E9" s="1"/>
      <c r="F9" s="1">
        <v>8500</v>
      </c>
    </row>
    <row r="10" spans="1:8" x14ac:dyDescent="0.25">
      <c r="A10" s="8" t="s">
        <v>42</v>
      </c>
      <c r="B10" s="8"/>
      <c r="C10" s="1"/>
      <c r="D10" s="1"/>
      <c r="E10" s="1"/>
      <c r="F10" s="1">
        <v>8500</v>
      </c>
    </row>
    <row r="11" spans="1:8" x14ac:dyDescent="0.25">
      <c r="A11" s="8" t="s">
        <v>33</v>
      </c>
      <c r="B11" s="8"/>
      <c r="C11" s="11">
        <v>5000</v>
      </c>
      <c r="D11" s="11">
        <v>2700</v>
      </c>
      <c r="E11" s="1">
        <v>2800</v>
      </c>
      <c r="F11" s="1">
        <v>8500</v>
      </c>
      <c r="G11" s="9">
        <f>C11+D11+E11</f>
        <v>10500</v>
      </c>
      <c r="H11" s="9">
        <v>27.29</v>
      </c>
    </row>
    <row r="12" spans="1:8" x14ac:dyDescent="0.25">
      <c r="A12" s="8" t="s">
        <v>34</v>
      </c>
      <c r="B12" s="8"/>
      <c r="C12" s="11">
        <v>5000</v>
      </c>
      <c r="D12" s="11">
        <v>2700</v>
      </c>
      <c r="E12" s="1">
        <v>2800</v>
      </c>
      <c r="F12" s="1">
        <v>8500</v>
      </c>
      <c r="G12" s="9">
        <f t="shared" ref="G12:G16" si="0">C12+D12+E12</f>
        <v>10500</v>
      </c>
      <c r="H12" s="9">
        <v>30.2</v>
      </c>
    </row>
    <row r="13" spans="1:8" x14ac:dyDescent="0.25">
      <c r="A13" s="8" t="s">
        <v>35</v>
      </c>
      <c r="B13" s="8"/>
      <c r="C13" s="11">
        <v>5000</v>
      </c>
      <c r="D13" s="11">
        <v>2700</v>
      </c>
      <c r="E13" s="1">
        <v>2800</v>
      </c>
      <c r="F13" s="1">
        <v>8500</v>
      </c>
      <c r="G13" s="9">
        <f t="shared" si="0"/>
        <v>10500</v>
      </c>
      <c r="H13" s="10">
        <v>32.51</v>
      </c>
    </row>
    <row r="14" spans="1:8" x14ac:dyDescent="0.25">
      <c r="A14" s="8" t="s">
        <v>36</v>
      </c>
      <c r="B14" s="8"/>
      <c r="C14" s="11">
        <v>5000</v>
      </c>
      <c r="D14" s="11">
        <v>2700</v>
      </c>
      <c r="E14" s="1">
        <v>2800</v>
      </c>
      <c r="F14" s="1">
        <v>8500</v>
      </c>
      <c r="G14" s="9">
        <f t="shared" si="0"/>
        <v>10500</v>
      </c>
      <c r="H14" s="9">
        <v>36.450000000000003</v>
      </c>
    </row>
    <row r="15" spans="1:8" x14ac:dyDescent="0.25">
      <c r="A15" s="8" t="s">
        <v>37</v>
      </c>
      <c r="B15" s="8"/>
      <c r="C15" s="11">
        <v>5000</v>
      </c>
      <c r="D15" s="11">
        <v>2700</v>
      </c>
      <c r="E15" s="1">
        <v>2800</v>
      </c>
      <c r="F15" s="1">
        <v>8500</v>
      </c>
      <c r="G15" s="9">
        <f t="shared" si="0"/>
        <v>10500</v>
      </c>
      <c r="H15" s="9">
        <v>42.01</v>
      </c>
    </row>
    <row r="16" spans="1:8" x14ac:dyDescent="0.25">
      <c r="A16" s="8" t="s">
        <v>44</v>
      </c>
      <c r="B16" s="8"/>
      <c r="C16" s="1"/>
      <c r="D16" s="1"/>
      <c r="E16" s="1">
        <v>2800</v>
      </c>
      <c r="F16" s="1"/>
      <c r="G16" s="9">
        <f t="shared" si="0"/>
        <v>2800</v>
      </c>
      <c r="H16" s="9">
        <v>56.49</v>
      </c>
    </row>
    <row r="17" spans="1:11" ht="6" customHeight="1" x14ac:dyDescent="0.25">
      <c r="A17" s="8"/>
      <c r="B17" s="8"/>
      <c r="C17" s="1"/>
      <c r="D17" s="1"/>
      <c r="E17" s="1"/>
      <c r="F17" s="1"/>
    </row>
    <row r="18" spans="1:11" x14ac:dyDescent="0.25">
      <c r="E18" s="19" t="s">
        <v>59</v>
      </c>
      <c r="F18" s="9">
        <f>SUM(B8:F16)</f>
        <v>132702.53</v>
      </c>
      <c r="G18" s="10"/>
    </row>
    <row r="19" spans="1:11" x14ac:dyDescent="0.25">
      <c r="E19" s="19" t="s">
        <v>52</v>
      </c>
      <c r="F19" s="9">
        <f>E27</f>
        <v>28969.88</v>
      </c>
    </row>
    <row r="20" spans="1:11" ht="21" x14ac:dyDescent="0.35">
      <c r="A20" s="8"/>
      <c r="B20" s="15"/>
      <c r="E20" s="20" t="s">
        <v>60</v>
      </c>
      <c r="F20" s="23">
        <f>F18-F19</f>
        <v>103732.65</v>
      </c>
    </row>
    <row r="21" spans="1:11" ht="21" x14ac:dyDescent="0.35">
      <c r="A21" s="20" t="s">
        <v>54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t="s">
        <v>64</v>
      </c>
      <c r="C22" s="1">
        <v>2000</v>
      </c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3" t="s">
        <v>63</v>
      </c>
      <c r="B23" s="13"/>
      <c r="C23" s="14">
        <v>4000</v>
      </c>
      <c r="E23" s="1"/>
      <c r="F23" s="1"/>
      <c r="G23" s="1"/>
      <c r="H23" s="1"/>
      <c r="I23" s="1"/>
      <c r="J23" s="1"/>
      <c r="K23" s="1"/>
    </row>
    <row r="24" spans="1:11" x14ac:dyDescent="0.25">
      <c r="A24" s="13" t="s">
        <v>62</v>
      </c>
      <c r="B24" s="13"/>
      <c r="C24" s="14">
        <v>500</v>
      </c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3" t="s">
        <v>62</v>
      </c>
      <c r="B25" s="13"/>
      <c r="C25" s="14">
        <v>500</v>
      </c>
      <c r="D25" s="1"/>
      <c r="E25" s="21"/>
      <c r="F25" s="1"/>
      <c r="G25" s="1"/>
      <c r="H25" s="1"/>
      <c r="I25" s="1"/>
      <c r="J25" s="1"/>
      <c r="K25" s="1"/>
    </row>
    <row r="26" spans="1:11" x14ac:dyDescent="0.25">
      <c r="A26" s="13" t="s">
        <v>61</v>
      </c>
      <c r="B26" s="13"/>
      <c r="C26" s="14">
        <v>6308.52</v>
      </c>
      <c r="D26" s="1"/>
      <c r="E26" s="21" t="s">
        <v>56</v>
      </c>
      <c r="F26" s="1"/>
      <c r="G26" s="1"/>
      <c r="H26" s="1"/>
      <c r="I26" s="1"/>
      <c r="J26" s="1"/>
      <c r="K26" s="1"/>
    </row>
    <row r="27" spans="1:11" x14ac:dyDescent="0.25">
      <c r="A27" s="13" t="s">
        <v>53</v>
      </c>
      <c r="C27" s="1">
        <v>15661.36</v>
      </c>
      <c r="D27" s="1"/>
      <c r="E27" s="21">
        <f>SUM(C22:C27)</f>
        <v>28969.88</v>
      </c>
      <c r="F27" s="1"/>
      <c r="G27" s="1"/>
      <c r="H27" s="1"/>
      <c r="I27" s="1"/>
      <c r="J27" s="1"/>
      <c r="K27" s="1"/>
    </row>
    <row r="28" spans="1:11" x14ac:dyDescent="0.25">
      <c r="D28" s="1"/>
      <c r="E28" s="1"/>
      <c r="F28" s="1"/>
      <c r="G28" s="1"/>
      <c r="H28" s="1"/>
      <c r="I28" s="1"/>
      <c r="J28" s="1"/>
      <c r="K28" s="1"/>
    </row>
    <row r="29" spans="1:11" ht="21" x14ac:dyDescent="0.35">
      <c r="A29" s="20" t="s">
        <v>55</v>
      </c>
      <c r="C29" s="1"/>
      <c r="D29" s="1"/>
      <c r="E29" s="21" t="s">
        <v>56</v>
      </c>
      <c r="F29" s="1"/>
      <c r="G29" s="1"/>
      <c r="H29" s="1"/>
      <c r="I29" s="1"/>
      <c r="J29" s="1"/>
      <c r="K29" s="1"/>
    </row>
    <row r="30" spans="1:11" x14ac:dyDescent="0.25">
      <c r="A30" t="s">
        <v>45</v>
      </c>
      <c r="C30" s="11">
        <v>38500</v>
      </c>
      <c r="D30" s="1"/>
      <c r="E30" s="21">
        <f>C30</f>
        <v>38500</v>
      </c>
      <c r="F30" s="1"/>
      <c r="G30" s="1"/>
      <c r="H30" s="1"/>
      <c r="I30" s="1"/>
      <c r="J30" s="1"/>
      <c r="K30" s="1"/>
    </row>
    <row r="31" spans="1:11" x14ac:dyDescent="0.25">
      <c r="C31" s="1"/>
      <c r="D31" s="1"/>
      <c r="E31" s="21"/>
      <c r="F31" s="1"/>
      <c r="G31" s="1"/>
      <c r="H31" s="1"/>
      <c r="I31" s="1"/>
      <c r="J31" s="1"/>
      <c r="K31" s="1"/>
    </row>
    <row r="32" spans="1:11" x14ac:dyDescent="0.25">
      <c r="A32" s="13" t="s">
        <v>57</v>
      </c>
      <c r="C32" s="1">
        <v>1000</v>
      </c>
      <c r="D32" s="1"/>
      <c r="E32" s="21"/>
      <c r="F32" s="1"/>
      <c r="G32" s="1"/>
      <c r="H32" s="1"/>
      <c r="I32" s="1"/>
      <c r="J32" s="1"/>
      <c r="K32" s="1"/>
    </row>
    <row r="33" spans="1:11" x14ac:dyDescent="0.25">
      <c r="A33" s="13" t="s">
        <v>57</v>
      </c>
      <c r="C33" s="1">
        <v>12000</v>
      </c>
      <c r="D33" s="1"/>
      <c r="E33" s="21" t="s">
        <v>56</v>
      </c>
      <c r="F33" s="1"/>
      <c r="G33" s="1"/>
      <c r="H33" s="1"/>
      <c r="I33" s="1"/>
      <c r="J33" s="1"/>
      <c r="K33" s="1"/>
    </row>
    <row r="34" spans="1:11" x14ac:dyDescent="0.25">
      <c r="A34" s="13" t="s">
        <v>57</v>
      </c>
      <c r="C34" s="1">
        <v>5500</v>
      </c>
      <c r="D34" s="1"/>
      <c r="E34" s="21">
        <f>SUM(C32:C34)</f>
        <v>18500</v>
      </c>
      <c r="F34" s="1"/>
      <c r="G34" s="1"/>
      <c r="H34" s="1"/>
      <c r="I34" s="1"/>
      <c r="J34" s="1"/>
      <c r="K34" s="1"/>
    </row>
    <row r="35" spans="1:11" x14ac:dyDescent="0.25">
      <c r="C35" s="1"/>
      <c r="D35" s="1"/>
      <c r="E35" s="1"/>
      <c r="F35" s="1"/>
      <c r="G35" s="1"/>
      <c r="H35" s="1"/>
      <c r="I35" s="1"/>
      <c r="J35" s="1"/>
      <c r="K35" s="1"/>
    </row>
    <row r="36" spans="1:11" ht="21" x14ac:dyDescent="0.35">
      <c r="A36" s="20" t="s">
        <v>58</v>
      </c>
      <c r="B36" t="s">
        <v>65</v>
      </c>
      <c r="C36" s="1" t="s">
        <v>66</v>
      </c>
      <c r="D36" s="1" t="s">
        <v>67</v>
      </c>
      <c r="E36" s="1"/>
      <c r="F36" s="1"/>
      <c r="G36" s="1"/>
      <c r="H36" s="1"/>
      <c r="I36" s="1"/>
      <c r="J36" s="1"/>
      <c r="K36" s="1"/>
    </row>
    <row r="37" spans="1:11" x14ac:dyDescent="0.25">
      <c r="A37" s="8" t="s">
        <v>48</v>
      </c>
      <c r="B37" s="16">
        <f>F20/4</f>
        <v>25933.162499999999</v>
      </c>
      <c r="C37" s="17">
        <f>E30</f>
        <v>38500</v>
      </c>
      <c r="D37" s="18">
        <f>B37-C37</f>
        <v>-12566.837500000001</v>
      </c>
      <c r="E37" s="1"/>
      <c r="F37" s="1"/>
      <c r="G37" s="1"/>
      <c r="H37" s="1"/>
      <c r="I37" s="1"/>
      <c r="J37" s="1"/>
      <c r="K37" s="1"/>
    </row>
    <row r="38" spans="1:11" x14ac:dyDescent="0.25">
      <c r="A38" s="8" t="s">
        <v>49</v>
      </c>
      <c r="B38" s="15">
        <v>25933.162499999999</v>
      </c>
      <c r="C38" s="1">
        <f>E34</f>
        <v>18500</v>
      </c>
      <c r="D38" s="10">
        <f t="shared" ref="D38:D40" si="1">B38-C38</f>
        <v>7433.1624999999985</v>
      </c>
      <c r="E38" s="1"/>
      <c r="F38" s="1"/>
      <c r="G38" s="1"/>
      <c r="H38" s="1"/>
      <c r="I38" s="1"/>
      <c r="J38" s="1"/>
      <c r="K38" s="1"/>
    </row>
    <row r="39" spans="1:11" x14ac:dyDescent="0.25">
      <c r="A39" s="8" t="s">
        <v>50</v>
      </c>
      <c r="B39" s="15">
        <v>25933.162499999999</v>
      </c>
      <c r="C39" s="1">
        <v>0</v>
      </c>
      <c r="D39" s="10">
        <f t="shared" si="1"/>
        <v>25933.162499999999</v>
      </c>
      <c r="E39" s="1"/>
      <c r="F39" s="1"/>
      <c r="G39" s="1"/>
      <c r="H39" s="1"/>
      <c r="I39" s="1"/>
      <c r="J39" s="1"/>
      <c r="K39" s="1"/>
    </row>
    <row r="40" spans="1:11" x14ac:dyDescent="0.25">
      <c r="A40" s="8" t="s">
        <v>51</v>
      </c>
      <c r="B40" s="15">
        <v>25933.162499999999</v>
      </c>
      <c r="C40" s="1">
        <v>0</v>
      </c>
      <c r="D40" s="10">
        <f t="shared" si="1"/>
        <v>25933.162499999999</v>
      </c>
      <c r="E40" s="1"/>
      <c r="F40" s="1"/>
      <c r="G40" s="1"/>
      <c r="H40" s="1"/>
      <c r="I40" s="1"/>
      <c r="J40" s="1"/>
      <c r="K40" s="1"/>
    </row>
    <row r="41" spans="1:11" x14ac:dyDescent="0.25"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C48" s="1"/>
      <c r="D48" s="1"/>
      <c r="E48" s="1"/>
      <c r="F48" s="1"/>
      <c r="G48" s="1"/>
      <c r="H48" s="1"/>
      <c r="I48" s="1"/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x14ac:dyDescent="0.25">
      <c r="C50" s="1"/>
      <c r="D50" s="1"/>
      <c r="E50" s="1"/>
      <c r="F50" s="1"/>
      <c r="G50" s="1"/>
      <c r="H50" s="1"/>
      <c r="I50" s="1"/>
      <c r="J50" s="1"/>
      <c r="K50" s="1"/>
    </row>
    <row r="51" spans="3:11" x14ac:dyDescent="0.25">
      <c r="C51" s="1"/>
      <c r="D51" s="1"/>
      <c r="E51" s="1"/>
      <c r="F51" s="1"/>
      <c r="G51" s="1"/>
      <c r="H51" s="1"/>
      <c r="I51" s="1"/>
      <c r="J51" s="1"/>
      <c r="K51" s="1"/>
    </row>
    <row r="52" spans="3:11" x14ac:dyDescent="0.25">
      <c r="C52" s="1"/>
      <c r="D52" s="1"/>
      <c r="E52" s="1"/>
      <c r="F52" s="1"/>
      <c r="G52" s="1"/>
      <c r="H52" s="1"/>
      <c r="I52" s="1"/>
      <c r="J52" s="1"/>
      <c r="K52" s="1"/>
    </row>
    <row r="53" spans="3:11" x14ac:dyDescent="0.25">
      <c r="C53" s="1"/>
      <c r="D53" s="1"/>
      <c r="E53" s="1"/>
      <c r="F53" s="1"/>
      <c r="G53" s="1"/>
      <c r="H53" s="1"/>
      <c r="I53" s="1"/>
      <c r="J53" s="1"/>
      <c r="K53" s="1"/>
    </row>
    <row r="54" spans="3:11" x14ac:dyDescent="0.25">
      <c r="C54" s="1"/>
      <c r="D54" s="1"/>
      <c r="E54" s="1"/>
      <c r="F54" s="1"/>
      <c r="G54" s="1"/>
      <c r="H54" s="1"/>
      <c r="I54" s="1"/>
      <c r="J54" s="1"/>
      <c r="K54" s="1"/>
    </row>
    <row r="55" spans="3:11" x14ac:dyDescent="0.25">
      <c r="C55" s="1"/>
      <c r="D55" s="1"/>
      <c r="E55" s="1"/>
      <c r="F55" s="1"/>
      <c r="G55" s="1"/>
      <c r="H55" s="1"/>
      <c r="I55" s="1"/>
      <c r="J55" s="1"/>
      <c r="K55" s="1"/>
    </row>
    <row r="56" spans="3:11" x14ac:dyDescent="0.25">
      <c r="C56" s="1"/>
      <c r="D56" s="1"/>
      <c r="E56" s="1"/>
      <c r="F56" s="1"/>
      <c r="G56" s="1"/>
      <c r="H56" s="1"/>
      <c r="I56" s="1"/>
      <c r="J56" s="1"/>
      <c r="K56" s="1"/>
    </row>
    <row r="57" spans="3:11" x14ac:dyDescent="0.25">
      <c r="C57" s="1"/>
      <c r="D57" s="1"/>
      <c r="E57" s="1"/>
      <c r="F57" s="1"/>
      <c r="G57" s="1"/>
      <c r="H57" s="1"/>
      <c r="I57" s="1"/>
      <c r="J57" s="1"/>
      <c r="K57" s="1"/>
    </row>
    <row r="58" spans="3:11" x14ac:dyDescent="0.25">
      <c r="C58" s="1"/>
      <c r="D58" s="1"/>
      <c r="E58" s="1"/>
      <c r="F58" s="1"/>
      <c r="G58" s="1"/>
      <c r="H58" s="1"/>
      <c r="I58" s="1"/>
      <c r="J58" s="1"/>
      <c r="K58" s="1"/>
    </row>
    <row r="59" spans="3:11" x14ac:dyDescent="0.25">
      <c r="C59" s="1"/>
      <c r="D59" s="1"/>
      <c r="E59" s="1"/>
      <c r="F59" s="1"/>
      <c r="G59" s="1"/>
      <c r="H59" s="1"/>
      <c r="I59" s="1"/>
      <c r="J59" s="1"/>
      <c r="K59" s="1"/>
    </row>
    <row r="60" spans="3:11" x14ac:dyDescent="0.25">
      <c r="C60" s="1"/>
      <c r="D60" s="1"/>
      <c r="E60" s="1"/>
      <c r="F60" s="1"/>
      <c r="G60" s="1"/>
      <c r="H60" s="1"/>
      <c r="I60" s="1"/>
      <c r="J60" s="1"/>
      <c r="K60" s="1"/>
    </row>
    <row r="61" spans="3:11" x14ac:dyDescent="0.25">
      <c r="C61" s="1"/>
      <c r="D61" s="1"/>
      <c r="E61" s="1"/>
      <c r="F61" s="1"/>
      <c r="G61" s="1"/>
      <c r="H61" s="1"/>
      <c r="I61" s="1"/>
      <c r="J61" s="1"/>
      <c r="K61" s="1"/>
    </row>
    <row r="62" spans="3:11" x14ac:dyDescent="0.25">
      <c r="C62" s="1"/>
      <c r="D62" s="1"/>
      <c r="E62" s="1"/>
      <c r="F62" s="1"/>
      <c r="G62" s="1"/>
      <c r="H62" s="1"/>
      <c r="I62" s="1"/>
      <c r="J62" s="1"/>
      <c r="K62" s="1"/>
    </row>
    <row r="63" spans="3:11" x14ac:dyDescent="0.25">
      <c r="C63" s="1"/>
      <c r="D63" s="1"/>
      <c r="E63" s="1"/>
      <c r="F63" s="1"/>
      <c r="G63" s="1"/>
      <c r="H63" s="1"/>
      <c r="I63" s="1"/>
      <c r="J63" s="1"/>
      <c r="K63" s="1"/>
    </row>
    <row r="64" spans="3:11" x14ac:dyDescent="0.25">
      <c r="C64" s="1"/>
      <c r="D64" s="1"/>
      <c r="E64" s="1"/>
      <c r="F64" s="1"/>
      <c r="G64" s="1"/>
      <c r="H64" s="1"/>
      <c r="I64" s="1"/>
      <c r="J64" s="1"/>
      <c r="K64" s="1"/>
    </row>
    <row r="65" spans="3:11" x14ac:dyDescent="0.25">
      <c r="C65" s="1"/>
      <c r="D65" s="1"/>
      <c r="E65" s="1"/>
      <c r="F65" s="1"/>
      <c r="G65" s="1"/>
      <c r="H65" s="1"/>
      <c r="I65" s="1"/>
      <c r="J65" s="1"/>
      <c r="K65" s="1"/>
    </row>
    <row r="66" spans="3:11" x14ac:dyDescent="0.25">
      <c r="C66" s="1"/>
      <c r="D66" s="1"/>
      <c r="E66" s="1"/>
      <c r="F66" s="1"/>
      <c r="G66" s="1"/>
      <c r="H66" s="1"/>
      <c r="I66" s="1"/>
      <c r="J66" s="1"/>
      <c r="K66" s="1"/>
    </row>
    <row r="67" spans="3:11" x14ac:dyDescent="0.25">
      <c r="C67" s="1"/>
      <c r="D67" s="1"/>
      <c r="E67" s="1"/>
      <c r="F67" s="1"/>
      <c r="G67" s="1"/>
      <c r="H67" s="1"/>
      <c r="I67" s="1"/>
      <c r="J67" s="1"/>
      <c r="K67" s="1"/>
    </row>
    <row r="68" spans="3:11" x14ac:dyDescent="0.25">
      <c r="C68" s="1"/>
      <c r="D68" s="1"/>
      <c r="E68" s="1"/>
      <c r="F68" s="1"/>
      <c r="G68" s="1"/>
      <c r="H68" s="1"/>
      <c r="I68" s="1"/>
      <c r="J68" s="1"/>
      <c r="K68" s="1"/>
    </row>
    <row r="69" spans="3:11" x14ac:dyDescent="0.25">
      <c r="C69" s="1"/>
      <c r="D69" s="1"/>
      <c r="E69" s="1"/>
      <c r="F69" s="1"/>
      <c r="G69" s="1"/>
      <c r="H69" s="1"/>
      <c r="I69" s="1"/>
      <c r="J69" s="1"/>
      <c r="K69" s="1"/>
    </row>
    <row r="70" spans="3:11" x14ac:dyDescent="0.25">
      <c r="C70" s="1"/>
      <c r="D70" s="1"/>
      <c r="E70" s="1"/>
      <c r="F70" s="1"/>
      <c r="G70" s="1"/>
      <c r="H70" s="1"/>
      <c r="I70" s="1"/>
      <c r="J70" s="1"/>
      <c r="K70" s="1"/>
    </row>
    <row r="71" spans="3:11" x14ac:dyDescent="0.25">
      <c r="C71" s="1"/>
      <c r="D71" s="1"/>
      <c r="E71" s="1"/>
      <c r="F71" s="1"/>
      <c r="G71" s="1"/>
      <c r="H71" s="1"/>
      <c r="I71" s="1"/>
      <c r="J71" s="1"/>
      <c r="K71" s="1"/>
    </row>
    <row r="72" spans="3:11" x14ac:dyDescent="0.25">
      <c r="C72" s="1"/>
      <c r="D72" s="1"/>
      <c r="E72" s="1"/>
      <c r="F72" s="1"/>
      <c r="G72" s="1"/>
      <c r="H72" s="1"/>
      <c r="I72" s="1"/>
      <c r="J72" s="1"/>
      <c r="K72" s="1"/>
    </row>
    <row r="73" spans="3:11" x14ac:dyDescent="0.25">
      <c r="C73" s="1"/>
      <c r="D73" s="1"/>
      <c r="E73" s="1"/>
      <c r="F73" s="1"/>
      <c r="G73" s="1"/>
      <c r="H73" s="1"/>
      <c r="I73" s="1"/>
      <c r="J73" s="1"/>
      <c r="K73" s="1"/>
    </row>
    <row r="74" spans="3:11" x14ac:dyDescent="0.25">
      <c r="C74" s="1"/>
      <c r="D74" s="1"/>
      <c r="E74" s="1"/>
      <c r="F74" s="1"/>
      <c r="G74" s="1"/>
      <c r="H74" s="1"/>
      <c r="I74" s="1"/>
      <c r="J74" s="1"/>
      <c r="K74" s="1"/>
    </row>
    <row r="75" spans="3:11" x14ac:dyDescent="0.25">
      <c r="C75" s="1"/>
      <c r="D75" s="1"/>
      <c r="E75" s="1"/>
      <c r="F75" s="1"/>
      <c r="G75" s="1"/>
      <c r="H75" s="1"/>
      <c r="I75" s="1"/>
      <c r="J75" s="1"/>
      <c r="K75" s="1"/>
    </row>
    <row r="76" spans="3:11" x14ac:dyDescent="0.25">
      <c r="C76" s="1"/>
      <c r="D76" s="1"/>
      <c r="E76" s="1"/>
      <c r="F76" s="1"/>
      <c r="G76" s="1"/>
      <c r="H76" s="1"/>
      <c r="I76" s="1"/>
      <c r="J76" s="1"/>
      <c r="K76" s="1"/>
    </row>
    <row r="77" spans="3:11" x14ac:dyDescent="0.25">
      <c r="C77" s="1"/>
      <c r="D77" s="1"/>
      <c r="E77" s="1"/>
      <c r="F77" s="1"/>
      <c r="G77" s="1"/>
      <c r="H77" s="1"/>
      <c r="I77" s="1"/>
      <c r="J77" s="1"/>
      <c r="K77" s="1"/>
    </row>
    <row r="78" spans="3:11" x14ac:dyDescent="0.25">
      <c r="C78" s="1"/>
      <c r="D78" s="1"/>
      <c r="E78" s="1"/>
      <c r="F78" s="1"/>
      <c r="G78" s="1"/>
      <c r="H78" s="1"/>
      <c r="I78" s="1"/>
      <c r="J78" s="1"/>
      <c r="K78" s="1"/>
    </row>
    <row r="79" spans="3:11" x14ac:dyDescent="0.25">
      <c r="C79" s="1"/>
      <c r="D79" s="1"/>
      <c r="E79" s="1"/>
      <c r="F79" s="1"/>
      <c r="G79" s="1"/>
      <c r="H79" s="1"/>
      <c r="I79" s="1"/>
      <c r="J79" s="1"/>
      <c r="K79" s="1"/>
    </row>
    <row r="80" spans="3:11" x14ac:dyDescent="0.25">
      <c r="C80" s="1"/>
      <c r="D80" s="1"/>
      <c r="E80" s="1"/>
      <c r="F80" s="1"/>
      <c r="G80" s="1"/>
      <c r="H80" s="1"/>
      <c r="I80" s="1"/>
      <c r="J80" s="1"/>
      <c r="K80" s="1"/>
    </row>
    <row r="81" spans="3:11" x14ac:dyDescent="0.25">
      <c r="C81" s="1"/>
      <c r="D81" s="1"/>
      <c r="E81" s="1"/>
      <c r="F81" s="1"/>
      <c r="G81" s="1"/>
      <c r="H81" s="1"/>
      <c r="I81" s="1"/>
      <c r="J81" s="1"/>
      <c r="K81" s="1"/>
    </row>
    <row r="82" spans="3:11" x14ac:dyDescent="0.25">
      <c r="C82" s="1"/>
      <c r="D82" s="1"/>
      <c r="E82" s="1"/>
      <c r="F82" s="1"/>
      <c r="G82" s="1"/>
      <c r="H82" s="1"/>
      <c r="I82" s="1"/>
      <c r="J82" s="1"/>
      <c r="K82" s="1"/>
    </row>
    <row r="83" spans="3:11" x14ac:dyDescent="0.25">
      <c r="C83" s="1"/>
      <c r="D83" s="1"/>
      <c r="E83" s="1"/>
      <c r="F83" s="1"/>
      <c r="G83" s="1"/>
      <c r="H83" s="1"/>
      <c r="I83" s="1"/>
      <c r="J83" s="1"/>
      <c r="K83" s="1"/>
    </row>
    <row r="84" spans="3:11" x14ac:dyDescent="0.25">
      <c r="C84" s="1"/>
      <c r="D84" s="1"/>
      <c r="E84" s="1"/>
      <c r="F84" s="1"/>
      <c r="G84" s="1"/>
      <c r="H84" s="1"/>
      <c r="I84" s="1"/>
      <c r="J84" s="1"/>
      <c r="K84" s="1"/>
    </row>
    <row r="85" spans="3:11" x14ac:dyDescent="0.25">
      <c r="C85" s="1"/>
      <c r="D85" s="1"/>
      <c r="E85" s="1"/>
      <c r="F85" s="1"/>
      <c r="G85" s="1"/>
      <c r="H85" s="1"/>
      <c r="I85" s="1"/>
      <c r="J85" s="1"/>
      <c r="K85" s="1"/>
    </row>
    <row r="86" spans="3:11" x14ac:dyDescent="0.25">
      <c r="C86" s="1"/>
      <c r="D86" s="1"/>
      <c r="E86" s="1"/>
      <c r="F86" s="1"/>
      <c r="G86" s="1"/>
      <c r="H86" s="1"/>
      <c r="I86" s="1"/>
      <c r="J86" s="1"/>
      <c r="K86" s="1"/>
    </row>
    <row r="87" spans="3:11" x14ac:dyDescent="0.25">
      <c r="C87" s="1"/>
      <c r="D87" s="1"/>
      <c r="E87" s="1"/>
      <c r="F87" s="1"/>
      <c r="G87" s="1"/>
      <c r="H87" s="1"/>
      <c r="I87" s="1"/>
      <c r="J87" s="1"/>
      <c r="K87" s="1"/>
    </row>
    <row r="88" spans="3:11" x14ac:dyDescent="0.25">
      <c r="C88" s="1"/>
      <c r="D88" s="1"/>
      <c r="E88" s="1"/>
      <c r="F88" s="1"/>
      <c r="G88" s="1"/>
      <c r="H88" s="1"/>
      <c r="I88" s="1"/>
      <c r="J88" s="1"/>
      <c r="K88" s="1"/>
    </row>
    <row r="89" spans="3:11" x14ac:dyDescent="0.25">
      <c r="C89" s="1"/>
      <c r="D89" s="1"/>
      <c r="E89" s="1"/>
      <c r="F89" s="1"/>
      <c r="G89" s="1"/>
      <c r="H89" s="1"/>
      <c r="I89" s="1"/>
      <c r="J89" s="1"/>
      <c r="K89" s="1"/>
    </row>
    <row r="90" spans="3:11" x14ac:dyDescent="0.25">
      <c r="C90" s="1"/>
      <c r="D90" s="1"/>
      <c r="E90" s="1"/>
      <c r="F90" s="1"/>
      <c r="G90" s="1"/>
      <c r="H90" s="1"/>
      <c r="I90" s="1"/>
      <c r="J90" s="1"/>
      <c r="K90" s="1"/>
    </row>
    <row r="91" spans="3:11" x14ac:dyDescent="0.25">
      <c r="C91" s="1"/>
      <c r="D91" s="1"/>
      <c r="E91" s="1"/>
      <c r="F91" s="1"/>
      <c r="G91" s="1"/>
      <c r="H91" s="1"/>
      <c r="I91" s="1"/>
      <c r="J91" s="1"/>
      <c r="K91" s="1"/>
    </row>
    <row r="92" spans="3:11" x14ac:dyDescent="0.25">
      <c r="C92" s="1"/>
      <c r="D92" s="1"/>
      <c r="E92" s="1"/>
      <c r="F92" s="1"/>
      <c r="G92" s="1"/>
      <c r="H92" s="1"/>
      <c r="I92" s="1"/>
      <c r="J92" s="1"/>
      <c r="K92" s="1"/>
    </row>
    <row r="93" spans="3:11" x14ac:dyDescent="0.25">
      <c r="C93" s="1"/>
      <c r="D93" s="1"/>
      <c r="E93" s="1"/>
      <c r="F93" s="1"/>
      <c r="G93" s="1"/>
      <c r="H93" s="1"/>
      <c r="I93" s="1"/>
      <c r="J93" s="1"/>
      <c r="K93" s="1"/>
    </row>
    <row r="94" spans="3:11" x14ac:dyDescent="0.25">
      <c r="C94" s="1"/>
      <c r="D94" s="1"/>
      <c r="E94" s="1"/>
      <c r="F94" s="1"/>
      <c r="G94" s="1"/>
      <c r="H94" s="1"/>
      <c r="I94" s="1"/>
      <c r="J94" s="1"/>
      <c r="K94" s="1"/>
    </row>
    <row r="95" spans="3:11" x14ac:dyDescent="0.25">
      <c r="C95" s="1"/>
      <c r="D95" s="1"/>
      <c r="E95" s="1"/>
      <c r="F95" s="1"/>
      <c r="G95" s="1"/>
      <c r="H95" s="1"/>
      <c r="I95" s="1"/>
      <c r="J95" s="1"/>
      <c r="K95" s="1"/>
    </row>
    <row r="96" spans="3:11" x14ac:dyDescent="0.25">
      <c r="C96" s="1"/>
      <c r="D96" s="1"/>
      <c r="E96" s="1"/>
      <c r="F96" s="1"/>
      <c r="G96" s="1"/>
      <c r="H96" s="1"/>
      <c r="I96" s="1"/>
      <c r="J96" s="1"/>
      <c r="K96" s="1"/>
    </row>
    <row r="97" spans="3:11" x14ac:dyDescent="0.25">
      <c r="C97" s="1"/>
      <c r="D97" s="1"/>
      <c r="E97" s="1"/>
      <c r="F97" s="1"/>
      <c r="G97" s="1"/>
      <c r="H97" s="1"/>
      <c r="I97" s="1"/>
      <c r="J97" s="1"/>
      <c r="K97" s="1"/>
    </row>
    <row r="98" spans="3:11" x14ac:dyDescent="0.25">
      <c r="C98" s="1"/>
      <c r="D98" s="1"/>
      <c r="E98" s="1"/>
      <c r="F98" s="1"/>
      <c r="G98" s="1"/>
      <c r="H98" s="1"/>
      <c r="I98" s="1"/>
      <c r="J98" s="1"/>
      <c r="K98" s="1"/>
    </row>
    <row r="99" spans="3:11" x14ac:dyDescent="0.25">
      <c r="C99" s="1"/>
      <c r="D99" s="1"/>
      <c r="E99" s="1"/>
      <c r="F99" s="1"/>
      <c r="G99" s="1"/>
      <c r="H99" s="1"/>
      <c r="I99" s="1"/>
      <c r="J99" s="1"/>
      <c r="K99" s="1"/>
    </row>
    <row r="100" spans="3:11" x14ac:dyDescent="0.25">
      <c r="C100" s="1"/>
      <c r="D100" s="1"/>
      <c r="E100" s="1"/>
      <c r="F100" s="1"/>
      <c r="G100" s="1"/>
      <c r="H100" s="1"/>
      <c r="I100" s="1"/>
      <c r="J100" s="1"/>
      <c r="K100" s="1"/>
    </row>
    <row r="101" spans="3:11" x14ac:dyDescent="0.25">
      <c r="C101" s="1"/>
      <c r="D101" s="1"/>
      <c r="E101" s="1"/>
      <c r="F101" s="1"/>
      <c r="G101" s="1"/>
      <c r="H101" s="1"/>
      <c r="I101" s="1"/>
      <c r="J101" s="1"/>
      <c r="K101" s="1"/>
    </row>
    <row r="102" spans="3:11" x14ac:dyDescent="0.25">
      <c r="C102" s="1"/>
      <c r="D102" s="1"/>
      <c r="E102" s="1"/>
      <c r="F102" s="1"/>
      <c r="G102" s="1"/>
      <c r="H102" s="1"/>
      <c r="I102" s="1"/>
      <c r="J102" s="1"/>
      <c r="K102" s="1"/>
    </row>
    <row r="103" spans="3:11" x14ac:dyDescent="0.25">
      <c r="C103" s="1"/>
      <c r="D103" s="1"/>
      <c r="E103" s="1"/>
      <c r="F103" s="1"/>
      <c r="G103" s="1"/>
      <c r="H103" s="1"/>
      <c r="I103" s="1"/>
      <c r="J103" s="1"/>
      <c r="K103" s="1"/>
    </row>
    <row r="104" spans="3:11" x14ac:dyDescent="0.25">
      <c r="C104" s="1"/>
      <c r="D104" s="1"/>
      <c r="E104" s="1"/>
      <c r="F104" s="1"/>
      <c r="G104" s="1"/>
      <c r="H104" s="1"/>
      <c r="I104" s="1"/>
      <c r="J104" s="1"/>
      <c r="K104" s="1"/>
    </row>
    <row r="105" spans="3:11" x14ac:dyDescent="0.25">
      <c r="C105" s="1"/>
      <c r="D105" s="1"/>
      <c r="E105" s="1"/>
      <c r="F105" s="1"/>
      <c r="G105" s="1"/>
      <c r="H105" s="1"/>
      <c r="I105" s="1"/>
      <c r="J105" s="1"/>
      <c r="K105" s="1"/>
    </row>
    <row r="106" spans="3:11" x14ac:dyDescent="0.25">
      <c r="C106" s="1"/>
      <c r="D106" s="1"/>
      <c r="E106" s="1"/>
      <c r="F106" s="1"/>
      <c r="G106" s="1"/>
      <c r="H106" s="1"/>
      <c r="I106" s="1"/>
      <c r="J106" s="1"/>
      <c r="K106" s="1"/>
    </row>
    <row r="107" spans="3:11" x14ac:dyDescent="0.25">
      <c r="C107" s="1"/>
      <c r="D107" s="1"/>
      <c r="E107" s="1"/>
      <c r="F107" s="1"/>
      <c r="G107" s="1"/>
      <c r="H107" s="1"/>
      <c r="I107" s="1"/>
      <c r="J107" s="1"/>
      <c r="K107" s="1"/>
    </row>
    <row r="108" spans="3:11" x14ac:dyDescent="0.25">
      <c r="C108" s="1"/>
      <c r="D108" s="1"/>
      <c r="E108" s="1"/>
      <c r="F108" s="1"/>
      <c r="G108" s="1"/>
      <c r="H108" s="1"/>
      <c r="I108" s="1"/>
      <c r="J108" s="1"/>
      <c r="K108" s="1"/>
    </row>
    <row r="109" spans="3:11" x14ac:dyDescent="0.25">
      <c r="C109" s="1"/>
      <c r="D109" s="1"/>
      <c r="E109" s="1"/>
      <c r="F109" s="1"/>
      <c r="G109" s="1"/>
      <c r="H109" s="1"/>
      <c r="I109" s="1"/>
      <c r="J109" s="1"/>
      <c r="K109" s="1"/>
    </row>
    <row r="110" spans="3:11" x14ac:dyDescent="0.25">
      <c r="C110" s="1"/>
      <c r="D110" s="1"/>
      <c r="E110" s="1"/>
      <c r="F110" s="1"/>
      <c r="G110" s="1"/>
      <c r="H110" s="1"/>
      <c r="I110" s="1"/>
      <c r="J110" s="1"/>
      <c r="K110" s="1"/>
    </row>
    <row r="111" spans="3:11" x14ac:dyDescent="0.25">
      <c r="C111" s="1"/>
      <c r="D111" s="1"/>
      <c r="E111" s="1"/>
      <c r="F111" s="1"/>
      <c r="G111" s="1"/>
      <c r="H111" s="1"/>
      <c r="I111" s="1"/>
      <c r="J111" s="1"/>
      <c r="K111" s="1"/>
    </row>
    <row r="112" spans="3:11" x14ac:dyDescent="0.25">
      <c r="C112" s="1"/>
      <c r="D112" s="1"/>
      <c r="E112" s="1"/>
      <c r="F112" s="1"/>
      <c r="G112" s="1"/>
      <c r="H112" s="1"/>
      <c r="I112" s="1"/>
      <c r="J112" s="1"/>
      <c r="K112" s="1"/>
    </row>
    <row r="113" spans="3:11" x14ac:dyDescent="0.25">
      <c r="C113" s="1"/>
      <c r="D113" s="1"/>
      <c r="E113" s="1"/>
      <c r="F113" s="1"/>
      <c r="G113" s="1"/>
      <c r="H113" s="1"/>
      <c r="I113" s="1"/>
      <c r="J113" s="1"/>
      <c r="K113" s="1"/>
    </row>
    <row r="114" spans="3:11" x14ac:dyDescent="0.25">
      <c r="C114" s="1"/>
      <c r="D114" s="1"/>
      <c r="E114" s="1"/>
      <c r="F114" s="1"/>
      <c r="G114" s="1"/>
      <c r="H114" s="1"/>
      <c r="I114" s="1"/>
      <c r="J114" s="1"/>
      <c r="K114" s="1"/>
    </row>
    <row r="115" spans="3:11" x14ac:dyDescent="0.25">
      <c r="C115" s="1"/>
      <c r="D115" s="1"/>
      <c r="E115" s="1"/>
      <c r="F115" s="1"/>
      <c r="G115" s="1"/>
      <c r="H115" s="1"/>
      <c r="I115" s="1"/>
      <c r="J115" s="1"/>
      <c r="K115" s="1"/>
    </row>
    <row r="116" spans="3:11" x14ac:dyDescent="0.25">
      <c r="C116" s="1"/>
      <c r="D116" s="1"/>
      <c r="E116" s="1"/>
      <c r="F116" s="1"/>
      <c r="G116" s="1"/>
      <c r="H116" s="1"/>
      <c r="I116" s="1"/>
      <c r="J116" s="1"/>
      <c r="K116" s="1"/>
    </row>
    <row r="117" spans="3:11" x14ac:dyDescent="0.25">
      <c r="C117" s="1"/>
      <c r="D117" s="1"/>
      <c r="E117" s="1"/>
      <c r="F117" s="1"/>
      <c r="G117" s="1"/>
      <c r="H117" s="1"/>
      <c r="I117" s="1"/>
      <c r="J117" s="1"/>
      <c r="K117" s="1"/>
    </row>
    <row r="118" spans="3:11" x14ac:dyDescent="0.25">
      <c r="C118" s="1"/>
      <c r="D118" s="1"/>
      <c r="E118" s="1"/>
      <c r="F118" s="1"/>
      <c r="G118" s="1"/>
      <c r="H118" s="1"/>
      <c r="I118" s="1"/>
      <c r="J118" s="1"/>
      <c r="K118" s="1"/>
    </row>
    <row r="119" spans="3:11" x14ac:dyDescent="0.25">
      <c r="C119" s="1"/>
      <c r="D119" s="1"/>
      <c r="E119" s="1"/>
      <c r="F119" s="1"/>
      <c r="G119" s="1"/>
      <c r="H119" s="1"/>
      <c r="I119" s="1"/>
      <c r="J119" s="1"/>
      <c r="K119" s="1"/>
    </row>
    <row r="120" spans="3:11" x14ac:dyDescent="0.25">
      <c r="C120" s="1"/>
      <c r="D120" s="1"/>
      <c r="E120" s="1"/>
      <c r="F120" s="1"/>
      <c r="G120" s="1"/>
      <c r="H120" s="1"/>
      <c r="I120" s="1"/>
      <c r="J120" s="1"/>
      <c r="K120" s="1"/>
    </row>
    <row r="121" spans="3:11" x14ac:dyDescent="0.25">
      <c r="C121" s="1"/>
      <c r="D121" s="1"/>
      <c r="E121" s="1"/>
      <c r="F121" s="1"/>
      <c r="G121" s="1"/>
      <c r="H121" s="1"/>
      <c r="I121" s="1"/>
      <c r="J121" s="1"/>
      <c r="K121" s="1"/>
    </row>
    <row r="122" spans="3:11" x14ac:dyDescent="0.25">
      <c r="C122" s="1"/>
      <c r="D122" s="1"/>
      <c r="E122" s="1"/>
      <c r="F122" s="1"/>
      <c r="G122" s="1"/>
      <c r="H122" s="1"/>
      <c r="I122" s="1"/>
      <c r="J122" s="1"/>
      <c r="K122" s="1"/>
    </row>
    <row r="123" spans="3:11" x14ac:dyDescent="0.25">
      <c r="C123" s="1"/>
      <c r="D123" s="1"/>
      <c r="E123" s="1"/>
      <c r="F123" s="1"/>
      <c r="G123" s="1"/>
      <c r="H123" s="1"/>
      <c r="I123" s="1"/>
      <c r="J123" s="1"/>
      <c r="K123" s="1"/>
    </row>
    <row r="124" spans="3:11" x14ac:dyDescent="0.25">
      <c r="C124" s="1"/>
      <c r="D124" s="1"/>
      <c r="E124" s="1"/>
      <c r="F124" s="1"/>
      <c r="G124" s="1"/>
      <c r="H124" s="1"/>
      <c r="I124" s="1"/>
      <c r="J124" s="1"/>
      <c r="K124" s="1"/>
    </row>
    <row r="125" spans="3:11" x14ac:dyDescent="0.25">
      <c r="C125" s="1"/>
      <c r="D125" s="1"/>
      <c r="E125" s="1"/>
      <c r="F125" s="1"/>
      <c r="G125" s="1"/>
      <c r="H125" s="1"/>
      <c r="I125" s="1"/>
      <c r="J125" s="1"/>
      <c r="K125" s="1"/>
    </row>
    <row r="126" spans="3:11" x14ac:dyDescent="0.25">
      <c r="C126" s="1"/>
      <c r="D126" s="1"/>
      <c r="E126" s="1"/>
      <c r="F126" s="1"/>
      <c r="G126" s="1"/>
      <c r="H126" s="1"/>
      <c r="I126" s="1"/>
      <c r="J126" s="1"/>
      <c r="K126" s="1"/>
    </row>
    <row r="127" spans="3:11" x14ac:dyDescent="0.25">
      <c r="C127" s="1"/>
      <c r="D127" s="1"/>
      <c r="E127" s="1"/>
      <c r="F127" s="1"/>
      <c r="G127" s="1"/>
      <c r="H127" s="1"/>
      <c r="I127" s="1"/>
      <c r="J127" s="1"/>
      <c r="K127" s="1"/>
    </row>
    <row r="128" spans="3:11" x14ac:dyDescent="0.25">
      <c r="C128" s="1"/>
      <c r="D128" s="1"/>
      <c r="E128" s="1"/>
      <c r="F128" s="1"/>
      <c r="G128" s="1"/>
      <c r="H128" s="1"/>
      <c r="I128" s="1"/>
      <c r="J128" s="1"/>
      <c r="K128" s="1"/>
    </row>
    <row r="129" spans="3:11" x14ac:dyDescent="0.25">
      <c r="C129" s="1"/>
      <c r="D129" s="1"/>
      <c r="E129" s="1"/>
      <c r="F129" s="1"/>
      <c r="G129" s="1"/>
      <c r="H129" s="1"/>
      <c r="I129" s="1"/>
      <c r="J129" s="1"/>
      <c r="K129" s="1"/>
    </row>
    <row r="130" spans="3:11" x14ac:dyDescent="0.25">
      <c r="C130" s="1"/>
      <c r="D130" s="1"/>
      <c r="E130" s="1"/>
      <c r="F130" s="1"/>
      <c r="G130" s="1"/>
      <c r="H130" s="1"/>
      <c r="I130" s="1"/>
      <c r="J130" s="1"/>
      <c r="K130" s="1"/>
    </row>
    <row r="131" spans="3:11" x14ac:dyDescent="0.25">
      <c r="C131" s="1"/>
      <c r="D131" s="1"/>
      <c r="E131" s="1"/>
      <c r="F131" s="1"/>
      <c r="G131" s="1"/>
      <c r="H131" s="1"/>
      <c r="I131" s="1"/>
      <c r="J131" s="1"/>
      <c r="K131" s="1"/>
    </row>
    <row r="132" spans="3:11" x14ac:dyDescent="0.25">
      <c r="C132" s="1"/>
      <c r="D132" s="1"/>
      <c r="E132" s="1"/>
      <c r="F132" s="1"/>
      <c r="G132" s="1"/>
      <c r="H132" s="1"/>
      <c r="I132" s="1"/>
      <c r="J132" s="1"/>
      <c r="K132" s="1"/>
    </row>
    <row r="133" spans="3:11" x14ac:dyDescent="0.25">
      <c r="C133" s="1"/>
      <c r="D133" s="1"/>
      <c r="E133" s="1"/>
      <c r="F133" s="1"/>
      <c r="G133" s="1"/>
      <c r="H133" s="1"/>
      <c r="I133" s="1"/>
      <c r="J133" s="1"/>
      <c r="K133" s="1"/>
    </row>
    <row r="134" spans="3:11" x14ac:dyDescent="0.25">
      <c r="C134" s="1"/>
      <c r="D134" s="1"/>
      <c r="E134" s="1"/>
      <c r="F134" s="1"/>
      <c r="G134" s="1"/>
      <c r="H134" s="1"/>
      <c r="I134" s="1"/>
      <c r="J134" s="1"/>
      <c r="K134" s="1"/>
    </row>
  </sheetData>
  <pageMargins left="0.39370078740157483" right="0.39370078740157483" top="0.39370078740157483" bottom="0.39370078740157483" header="0.31496062992125984" footer="0.31496062992125984"/>
  <pageSetup scale="8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workbookViewId="0">
      <selection activeCell="B1" sqref="B1"/>
    </sheetView>
  </sheetViews>
  <sheetFormatPr baseColWidth="10" defaultRowHeight="15" x14ac:dyDescent="0.25"/>
  <cols>
    <col min="1" max="1" width="62.5703125" customWidth="1"/>
    <col min="2" max="2" width="17.42578125" customWidth="1"/>
    <col min="3" max="3" width="19.140625" customWidth="1"/>
    <col min="4" max="4" width="21.7109375" bestFit="1" customWidth="1"/>
    <col min="5" max="5" width="17.140625" bestFit="1" customWidth="1"/>
    <col min="6" max="6" width="16.85546875" bestFit="1" customWidth="1"/>
  </cols>
  <sheetData>
    <row r="1" spans="1:10" x14ac:dyDescent="0.25">
      <c r="A1" s="3" t="s">
        <v>20</v>
      </c>
      <c r="B1" s="3"/>
      <c r="C1" s="3" t="s">
        <v>21</v>
      </c>
      <c r="D1" s="3" t="s">
        <v>22</v>
      </c>
      <c r="E1" s="3" t="s">
        <v>23</v>
      </c>
      <c r="F1" s="3" t="s">
        <v>24</v>
      </c>
      <c r="G1" s="3" t="s">
        <v>25</v>
      </c>
      <c r="H1" s="4" t="s">
        <v>26</v>
      </c>
    </row>
    <row r="2" spans="1:10" x14ac:dyDescent="0.25">
      <c r="A2" s="5" t="s">
        <v>27</v>
      </c>
      <c r="B2" s="5"/>
      <c r="C2" s="5" t="s">
        <v>28</v>
      </c>
      <c r="D2" s="5"/>
      <c r="E2" s="5"/>
      <c r="F2" s="7">
        <v>5000</v>
      </c>
      <c r="G2" s="5"/>
      <c r="H2" s="6"/>
    </row>
    <row r="3" spans="1:10" x14ac:dyDescent="0.25">
      <c r="A3" s="5" t="s">
        <v>29</v>
      </c>
      <c r="B3" s="5"/>
      <c r="C3" s="5" t="s">
        <v>28</v>
      </c>
      <c r="D3" s="5"/>
      <c r="E3" s="5"/>
      <c r="F3" s="7">
        <v>2700</v>
      </c>
      <c r="G3" s="5"/>
      <c r="H3" s="6"/>
    </row>
    <row r="4" spans="1:10" x14ac:dyDescent="0.25">
      <c r="A4" s="5" t="s">
        <v>30</v>
      </c>
      <c r="B4" s="5"/>
      <c r="C4" s="5" t="s">
        <v>31</v>
      </c>
      <c r="D4" s="5"/>
      <c r="E4" s="5"/>
      <c r="F4" s="7">
        <v>2800</v>
      </c>
      <c r="G4" s="5"/>
      <c r="H4" s="6"/>
    </row>
    <row r="5" spans="1:10" x14ac:dyDescent="0.25">
      <c r="A5" s="5" t="s">
        <v>32</v>
      </c>
      <c r="B5" s="5"/>
      <c r="C5" s="5" t="s">
        <v>31</v>
      </c>
      <c r="D5" s="5"/>
      <c r="E5" s="5"/>
      <c r="F5" s="7">
        <v>8500</v>
      </c>
      <c r="G5" s="5"/>
      <c r="H5" s="6"/>
      <c r="J5" s="10"/>
    </row>
    <row r="6" spans="1:10" ht="5.25" customHeight="1" x14ac:dyDescent="0.25"/>
    <row r="7" spans="1:10" x14ac:dyDescent="0.25">
      <c r="A7" s="19">
        <v>2013</v>
      </c>
      <c r="B7" s="19" t="s">
        <v>47</v>
      </c>
      <c r="C7" s="22" t="s">
        <v>38</v>
      </c>
      <c r="D7" s="19" t="s">
        <v>39</v>
      </c>
      <c r="E7" s="19" t="s">
        <v>40</v>
      </c>
      <c r="F7" s="19" t="s">
        <v>41</v>
      </c>
    </row>
    <row r="8" spans="1:10" x14ac:dyDescent="0.25">
      <c r="A8" s="8" t="s">
        <v>44</v>
      </c>
      <c r="B8" s="8"/>
      <c r="C8" s="1">
        <v>5000</v>
      </c>
      <c r="D8" s="1">
        <v>2700</v>
      </c>
      <c r="E8" s="1"/>
      <c r="F8" s="1">
        <v>8500</v>
      </c>
    </row>
    <row r="9" spans="1:10" ht="12.75" customHeight="1" x14ac:dyDescent="0.25">
      <c r="A9" s="8" t="s">
        <v>68</v>
      </c>
      <c r="B9" s="8"/>
      <c r="C9" s="1">
        <v>5000</v>
      </c>
      <c r="D9" s="1">
        <v>2700</v>
      </c>
      <c r="E9" s="1"/>
      <c r="F9" s="1"/>
    </row>
    <row r="10" spans="1:10" ht="12.75" customHeight="1" x14ac:dyDescent="0.25">
      <c r="A10" s="8" t="s">
        <v>69</v>
      </c>
      <c r="B10" s="8"/>
      <c r="C10" s="1">
        <v>5000</v>
      </c>
      <c r="D10" s="1">
        <v>2700</v>
      </c>
      <c r="E10" s="1"/>
      <c r="F10" s="1"/>
    </row>
    <row r="11" spans="1:10" ht="12.75" customHeight="1" x14ac:dyDescent="0.25">
      <c r="A11" s="32" t="s">
        <v>96</v>
      </c>
      <c r="B11" s="8"/>
      <c r="C11" s="1"/>
      <c r="D11" s="1"/>
      <c r="E11" s="1"/>
      <c r="F11" s="1"/>
    </row>
    <row r="12" spans="1:10" ht="12.75" customHeight="1" x14ac:dyDescent="0.25">
      <c r="A12" s="32" t="s">
        <v>97</v>
      </c>
      <c r="B12" s="8"/>
      <c r="C12" s="1"/>
      <c r="D12" s="1"/>
      <c r="E12" s="1"/>
      <c r="F12" s="1"/>
    </row>
    <row r="13" spans="1:10" ht="12.75" customHeight="1" x14ac:dyDescent="0.25">
      <c r="A13" s="32" t="s">
        <v>43</v>
      </c>
      <c r="B13" s="8"/>
      <c r="C13" s="1"/>
      <c r="D13" s="1"/>
      <c r="E13" s="1"/>
      <c r="F13" s="1"/>
    </row>
    <row r="14" spans="1:10" ht="12.75" customHeight="1" x14ac:dyDescent="0.25">
      <c r="A14" s="32" t="s">
        <v>42</v>
      </c>
      <c r="B14" s="8"/>
      <c r="C14" s="1"/>
      <c r="D14" s="1"/>
      <c r="E14" s="1"/>
      <c r="F14" s="1"/>
    </row>
    <row r="15" spans="1:10" ht="12.75" customHeight="1" x14ac:dyDescent="0.25">
      <c r="A15" s="32" t="s">
        <v>33</v>
      </c>
      <c r="B15" s="8"/>
      <c r="C15" s="1"/>
      <c r="D15" s="1"/>
      <c r="E15" s="1"/>
      <c r="F15" s="1"/>
    </row>
    <row r="16" spans="1:10" ht="12.75" customHeight="1" x14ac:dyDescent="0.25">
      <c r="A16" s="32" t="s">
        <v>34</v>
      </c>
      <c r="B16" s="8"/>
      <c r="C16" s="1"/>
      <c r="D16" s="1"/>
      <c r="E16" s="1"/>
      <c r="F16" s="1"/>
    </row>
    <row r="17" spans="1:11" ht="12.75" customHeight="1" x14ac:dyDescent="0.25">
      <c r="A17" s="32" t="s">
        <v>35</v>
      </c>
      <c r="B17" s="8"/>
      <c r="C17" s="1"/>
      <c r="D17" s="1"/>
      <c r="E17" s="1"/>
      <c r="F17" s="1"/>
    </row>
    <row r="18" spans="1:11" ht="12.75" customHeight="1" x14ac:dyDescent="0.25">
      <c r="A18" s="32"/>
      <c r="B18" s="8"/>
      <c r="C18" s="1"/>
      <c r="D18" s="1"/>
      <c r="E18" s="1"/>
      <c r="F18" s="1"/>
    </row>
    <row r="19" spans="1:11" ht="12.75" customHeight="1" x14ac:dyDescent="0.25">
      <c r="A19" s="32"/>
      <c r="B19" s="8"/>
      <c r="C19" s="1"/>
      <c r="D19" s="1"/>
      <c r="E19" s="1"/>
      <c r="F19" s="1"/>
    </row>
    <row r="20" spans="1:11" ht="12.75" customHeight="1" x14ac:dyDescent="0.25">
      <c r="A20" s="32"/>
      <c r="B20" s="8"/>
      <c r="C20" s="1"/>
      <c r="D20" s="1"/>
      <c r="E20" s="1"/>
      <c r="F20" s="1"/>
    </row>
    <row r="21" spans="1:11" ht="12.75" customHeight="1" x14ac:dyDescent="0.25">
      <c r="A21" s="32"/>
      <c r="B21" s="8"/>
      <c r="C21" s="1"/>
      <c r="D21" s="1"/>
      <c r="E21" s="1"/>
      <c r="F21" s="1"/>
    </row>
    <row r="22" spans="1:11" x14ac:dyDescent="0.25">
      <c r="A22" s="33"/>
      <c r="E22" s="19" t="s">
        <v>59</v>
      </c>
      <c r="F22" s="9">
        <f>SUM(B8:F10)</f>
        <v>31600</v>
      </c>
      <c r="G22" s="10"/>
    </row>
    <row r="23" spans="1:11" x14ac:dyDescent="0.25">
      <c r="E23" s="19" t="s">
        <v>52</v>
      </c>
      <c r="F23" s="9"/>
    </row>
    <row r="24" spans="1:11" ht="21" x14ac:dyDescent="0.35">
      <c r="A24" s="8"/>
      <c r="B24" s="15"/>
      <c r="E24" s="20" t="s">
        <v>60</v>
      </c>
      <c r="F24" s="23">
        <f>F22-F23</f>
        <v>31600</v>
      </c>
    </row>
    <row r="25" spans="1:11" ht="21" x14ac:dyDescent="0.35">
      <c r="A25" s="20" t="s">
        <v>55</v>
      </c>
      <c r="C25" s="1"/>
      <c r="D25" s="1"/>
      <c r="E25" s="21"/>
      <c r="F25" s="1"/>
      <c r="G25" s="1"/>
      <c r="H25" s="1"/>
      <c r="I25" s="1"/>
      <c r="J25" s="1"/>
      <c r="K25" s="1"/>
    </row>
    <row r="26" spans="1:11" x14ac:dyDescent="0.25">
      <c r="A26" t="s">
        <v>70</v>
      </c>
      <c r="C26" s="14">
        <v>12566.8375</v>
      </c>
      <c r="D26" s="1"/>
      <c r="E26" s="21"/>
      <c r="F26" s="1"/>
      <c r="G26" s="1"/>
      <c r="H26" s="1"/>
      <c r="I26" s="1"/>
      <c r="J26" s="1"/>
      <c r="K26" s="1"/>
    </row>
    <row r="27" spans="1:11" x14ac:dyDescent="0.25">
      <c r="A27" t="s">
        <v>71</v>
      </c>
      <c r="C27" s="1">
        <v>7700</v>
      </c>
      <c r="D27" s="1"/>
      <c r="E27" s="21"/>
      <c r="F27" s="1"/>
      <c r="G27" s="1"/>
      <c r="H27" s="1"/>
      <c r="I27" s="1"/>
      <c r="J27" s="1"/>
      <c r="K27" s="1"/>
    </row>
    <row r="28" spans="1:11" x14ac:dyDescent="0.25">
      <c r="A28" s="13"/>
      <c r="C28" s="1"/>
      <c r="D28" s="1"/>
      <c r="E28" s="21"/>
      <c r="F28" s="1"/>
      <c r="G28" s="1"/>
      <c r="H28" s="1"/>
      <c r="I28" s="1"/>
      <c r="J28" s="1"/>
      <c r="K28" s="1"/>
    </row>
    <row r="29" spans="1:11" x14ac:dyDescent="0.25">
      <c r="A29" s="13"/>
      <c r="C29" s="1"/>
      <c r="D29" s="1"/>
      <c r="E29" s="21"/>
      <c r="F29" s="1"/>
      <c r="G29" s="1"/>
      <c r="H29" s="1"/>
      <c r="I29" s="1"/>
      <c r="J29" s="1"/>
      <c r="K29" s="1"/>
    </row>
    <row r="30" spans="1:11" x14ac:dyDescent="0.25">
      <c r="A30" s="13"/>
      <c r="C30" s="1"/>
      <c r="D30" s="1"/>
      <c r="E30" s="21"/>
      <c r="F30" s="1"/>
      <c r="G30" s="1"/>
      <c r="H30" s="1"/>
      <c r="I30" s="1"/>
      <c r="J30" s="1"/>
      <c r="K30" s="1"/>
    </row>
    <row r="31" spans="1:11" x14ac:dyDescent="0.25"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C32" s="1"/>
      <c r="D32" s="1"/>
      <c r="E32" s="1"/>
      <c r="F32" s="1"/>
      <c r="G32" s="1"/>
      <c r="H32" s="1"/>
      <c r="I32" s="1"/>
      <c r="J32" s="1"/>
      <c r="K32" s="1"/>
    </row>
    <row r="33" spans="3:11" x14ac:dyDescent="0.25">
      <c r="C33" s="1"/>
      <c r="D33" s="1"/>
      <c r="E33" s="1"/>
      <c r="F33" s="1"/>
      <c r="G33" s="1"/>
      <c r="H33" s="1"/>
      <c r="I33" s="1"/>
      <c r="J33" s="1"/>
      <c r="K33" s="1"/>
    </row>
    <row r="34" spans="3:11" x14ac:dyDescent="0.25">
      <c r="C34" s="1"/>
      <c r="D34" s="1"/>
      <c r="E34" s="1"/>
      <c r="F34" s="1"/>
      <c r="G34" s="1"/>
      <c r="H34" s="1"/>
      <c r="I34" s="1"/>
      <c r="J34" s="1"/>
      <c r="K34" s="1"/>
    </row>
    <row r="35" spans="3:11" x14ac:dyDescent="0.25">
      <c r="C35" s="1"/>
      <c r="D35" s="1"/>
      <c r="E35" s="1"/>
      <c r="F35" s="1"/>
      <c r="G35" s="1"/>
      <c r="H35" s="1"/>
      <c r="I35" s="1"/>
      <c r="J35" s="1"/>
      <c r="K35" s="1"/>
    </row>
    <row r="36" spans="3:11" x14ac:dyDescent="0.25">
      <c r="C36" s="1"/>
      <c r="D36" s="1"/>
      <c r="E36" s="1"/>
      <c r="F36" s="1"/>
      <c r="G36" s="1"/>
      <c r="H36" s="1"/>
      <c r="I36" s="1"/>
      <c r="J36" s="1"/>
      <c r="K36" s="1"/>
    </row>
    <row r="37" spans="3:11" x14ac:dyDescent="0.25">
      <c r="C37" s="1"/>
      <c r="D37" s="1"/>
      <c r="E37" s="1"/>
      <c r="F37" s="1"/>
      <c r="G37" s="1"/>
      <c r="H37" s="1"/>
      <c r="I37" s="1"/>
      <c r="J37" s="1"/>
      <c r="K37" s="1"/>
    </row>
    <row r="38" spans="3:11" x14ac:dyDescent="0.25">
      <c r="C38" s="1"/>
      <c r="D38" s="1"/>
      <c r="E38" s="1"/>
      <c r="F38" s="1"/>
      <c r="G38" s="1"/>
      <c r="H38" s="1"/>
      <c r="I38" s="1"/>
      <c r="J38" s="1"/>
      <c r="K38" s="1"/>
    </row>
    <row r="39" spans="3:11" x14ac:dyDescent="0.25">
      <c r="C39" s="1"/>
      <c r="D39" s="1"/>
      <c r="E39" s="1"/>
      <c r="F39" s="1"/>
      <c r="G39" s="1"/>
      <c r="H39" s="1"/>
      <c r="I39" s="1"/>
      <c r="J39" s="1"/>
      <c r="K39" s="1"/>
    </row>
    <row r="40" spans="3:11" x14ac:dyDescent="0.25">
      <c r="C40" s="1"/>
      <c r="D40" s="1"/>
      <c r="E40" s="1"/>
      <c r="F40" s="1"/>
      <c r="G40" s="1"/>
      <c r="H40" s="1"/>
      <c r="I40" s="1"/>
      <c r="J40" s="1"/>
      <c r="K40" s="1"/>
    </row>
    <row r="41" spans="3:11" x14ac:dyDescent="0.25">
      <c r="C41" s="1"/>
      <c r="D41" s="1"/>
      <c r="E41" s="1"/>
      <c r="F41" s="1"/>
      <c r="G41" s="1"/>
      <c r="H41" s="1"/>
      <c r="I41" s="1"/>
      <c r="J41" s="1"/>
      <c r="K41" s="1"/>
    </row>
    <row r="42" spans="3:11" x14ac:dyDescent="0.25">
      <c r="C42" s="1"/>
      <c r="D42" s="1"/>
      <c r="E42" s="1"/>
      <c r="F42" s="1"/>
      <c r="G42" s="1"/>
      <c r="H42" s="1"/>
      <c r="I42" s="1"/>
      <c r="J42" s="1"/>
      <c r="K42" s="1"/>
    </row>
    <row r="43" spans="3:11" x14ac:dyDescent="0.25">
      <c r="C43" s="1"/>
      <c r="D43" s="1"/>
      <c r="E43" s="1"/>
      <c r="F43" s="1"/>
      <c r="G43" s="1"/>
      <c r="H43" s="1"/>
      <c r="I43" s="1"/>
      <c r="J43" s="1"/>
      <c r="K43" s="1"/>
    </row>
    <row r="44" spans="3:11" x14ac:dyDescent="0.25">
      <c r="C44" s="1"/>
      <c r="D44" s="1"/>
      <c r="E44" s="1"/>
      <c r="F44" s="1"/>
      <c r="G44" s="1"/>
      <c r="H44" s="1"/>
      <c r="I44" s="1"/>
      <c r="J44" s="1"/>
      <c r="K44" s="1"/>
    </row>
    <row r="45" spans="3:11" x14ac:dyDescent="0.25">
      <c r="C45" s="1"/>
      <c r="D45" s="1"/>
      <c r="E45" s="1"/>
      <c r="F45" s="1"/>
      <c r="G45" s="1"/>
      <c r="H45" s="1"/>
      <c r="I45" s="1"/>
      <c r="J45" s="1"/>
      <c r="K45" s="1"/>
    </row>
    <row r="46" spans="3:11" x14ac:dyDescent="0.25">
      <c r="C46" s="1"/>
      <c r="D46" s="1"/>
      <c r="E46" s="1"/>
      <c r="F46" s="1"/>
      <c r="G46" s="1"/>
      <c r="H46" s="1"/>
      <c r="I46" s="1"/>
      <c r="J46" s="1"/>
      <c r="K46" s="1"/>
    </row>
    <row r="47" spans="3:11" x14ac:dyDescent="0.25">
      <c r="C47" s="1"/>
      <c r="D47" s="1"/>
      <c r="E47" s="1"/>
      <c r="F47" s="1"/>
      <c r="G47" s="1"/>
      <c r="H47" s="1"/>
      <c r="I47" s="1"/>
      <c r="J47" s="1"/>
      <c r="K47" s="1"/>
    </row>
    <row r="48" spans="3:11" x14ac:dyDescent="0.25">
      <c r="C48" s="1"/>
      <c r="D48" s="1"/>
      <c r="E48" s="1"/>
      <c r="F48" s="1"/>
      <c r="G48" s="1"/>
      <c r="H48" s="1"/>
      <c r="I48" s="1"/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x14ac:dyDescent="0.25">
      <c r="C50" s="1"/>
      <c r="D50" s="1"/>
      <c r="E50" s="1"/>
      <c r="F50" s="1"/>
      <c r="G50" s="1"/>
      <c r="H50" s="1"/>
      <c r="I50" s="1"/>
      <c r="J50" s="1"/>
      <c r="K50" s="1"/>
    </row>
    <row r="51" spans="3:11" x14ac:dyDescent="0.25">
      <c r="C51" s="1"/>
      <c r="D51" s="1"/>
      <c r="E51" s="1"/>
      <c r="F51" s="1"/>
      <c r="G51" s="1"/>
      <c r="H51" s="1"/>
      <c r="I51" s="1"/>
      <c r="J51" s="1"/>
      <c r="K51" s="1"/>
    </row>
    <row r="52" spans="3:11" x14ac:dyDescent="0.25">
      <c r="C52" s="1"/>
      <c r="D52" s="1"/>
      <c r="E52" s="1"/>
      <c r="F52" s="1"/>
      <c r="G52" s="1"/>
      <c r="H52" s="1"/>
      <c r="I52" s="1"/>
      <c r="J52" s="1"/>
      <c r="K52" s="1"/>
    </row>
    <row r="53" spans="3:11" x14ac:dyDescent="0.25">
      <c r="C53" s="1"/>
      <c r="D53" s="1"/>
      <c r="E53" s="1"/>
      <c r="F53" s="1"/>
      <c r="G53" s="1"/>
      <c r="H53" s="1"/>
      <c r="I53" s="1"/>
      <c r="J53" s="1"/>
      <c r="K53" s="1"/>
    </row>
    <row r="54" spans="3:11" x14ac:dyDescent="0.25">
      <c r="C54" s="1"/>
      <c r="D54" s="1"/>
      <c r="E54" s="1"/>
      <c r="F54" s="1"/>
      <c r="G54" s="1"/>
      <c r="H54" s="1"/>
      <c r="I54" s="1"/>
      <c r="J54" s="1"/>
      <c r="K54" s="1"/>
    </row>
    <row r="55" spans="3:11" x14ac:dyDescent="0.25">
      <c r="C55" s="1"/>
      <c r="D55" s="1"/>
      <c r="E55" s="1"/>
      <c r="F55" s="1"/>
      <c r="G55" s="1"/>
      <c r="H55" s="1"/>
      <c r="I55" s="1"/>
      <c r="J55" s="1"/>
      <c r="K55" s="1"/>
    </row>
    <row r="56" spans="3:11" x14ac:dyDescent="0.25">
      <c r="C56" s="1"/>
      <c r="D56" s="1"/>
      <c r="E56" s="1"/>
      <c r="F56" s="1"/>
      <c r="G56" s="1"/>
      <c r="H56" s="1"/>
      <c r="I56" s="1"/>
      <c r="J56" s="1"/>
      <c r="K56" s="1"/>
    </row>
    <row r="57" spans="3:11" x14ac:dyDescent="0.25">
      <c r="C57" s="1"/>
      <c r="D57" s="1"/>
      <c r="E57" s="1"/>
      <c r="F57" s="1"/>
      <c r="G57" s="1"/>
      <c r="H57" s="1"/>
      <c r="I57" s="1"/>
      <c r="J57" s="1"/>
      <c r="K57" s="1"/>
    </row>
    <row r="58" spans="3:11" x14ac:dyDescent="0.25">
      <c r="C58" s="1"/>
      <c r="D58" s="1"/>
      <c r="E58" s="1"/>
      <c r="F58" s="1"/>
      <c r="G58" s="1"/>
      <c r="H58" s="1"/>
      <c r="I58" s="1"/>
      <c r="J58" s="1"/>
      <c r="K58" s="1"/>
    </row>
    <row r="59" spans="3:11" x14ac:dyDescent="0.25">
      <c r="C59" s="1"/>
      <c r="D59" s="1"/>
      <c r="E59" s="1"/>
      <c r="F59" s="1"/>
      <c r="G59" s="1"/>
      <c r="H59" s="1"/>
      <c r="I59" s="1"/>
      <c r="J59" s="1"/>
      <c r="K59" s="1"/>
    </row>
    <row r="60" spans="3:11" x14ac:dyDescent="0.25">
      <c r="C60" s="1"/>
      <c r="D60" s="1"/>
      <c r="E60" s="1"/>
      <c r="F60" s="1"/>
      <c r="G60" s="1"/>
      <c r="H60" s="1"/>
      <c r="I60" s="1"/>
      <c r="J60" s="1"/>
      <c r="K60" s="1"/>
    </row>
    <row r="61" spans="3:11" x14ac:dyDescent="0.25">
      <c r="C61" s="1"/>
      <c r="D61" s="1"/>
      <c r="E61" s="1"/>
      <c r="F61" s="1"/>
      <c r="G61" s="1"/>
      <c r="H61" s="1"/>
      <c r="I61" s="1"/>
      <c r="J61" s="1"/>
      <c r="K61" s="1"/>
    </row>
    <row r="62" spans="3:11" x14ac:dyDescent="0.25">
      <c r="C62" s="1"/>
      <c r="D62" s="1"/>
      <c r="E62" s="1"/>
      <c r="F62" s="1"/>
      <c r="G62" s="1"/>
      <c r="H62" s="1"/>
      <c r="I62" s="1"/>
      <c r="J62" s="1"/>
      <c r="K62" s="1"/>
    </row>
    <row r="63" spans="3:11" x14ac:dyDescent="0.25">
      <c r="C63" s="1"/>
      <c r="D63" s="1"/>
      <c r="E63" s="1"/>
      <c r="F63" s="1"/>
      <c r="G63" s="1"/>
      <c r="H63" s="1"/>
      <c r="I63" s="1"/>
      <c r="J63" s="1"/>
      <c r="K63" s="1"/>
    </row>
    <row r="64" spans="3:11" x14ac:dyDescent="0.25">
      <c r="C64" s="1"/>
      <c r="D64" s="1"/>
      <c r="E64" s="1"/>
      <c r="F64" s="1"/>
      <c r="G64" s="1"/>
      <c r="H64" s="1"/>
      <c r="I64" s="1"/>
      <c r="J64" s="1"/>
      <c r="K64" s="1"/>
    </row>
    <row r="65" spans="3:11" x14ac:dyDescent="0.25">
      <c r="C65" s="1"/>
      <c r="D65" s="1"/>
      <c r="E65" s="1"/>
      <c r="F65" s="1"/>
      <c r="G65" s="1"/>
      <c r="H65" s="1"/>
      <c r="I65" s="1"/>
      <c r="J65" s="1"/>
      <c r="K65" s="1"/>
    </row>
    <row r="66" spans="3:11" x14ac:dyDescent="0.25">
      <c r="C66" s="1"/>
      <c r="D66" s="1"/>
      <c r="E66" s="1"/>
      <c r="F66" s="1"/>
      <c r="G66" s="1"/>
      <c r="H66" s="1"/>
      <c r="I66" s="1"/>
      <c r="J66" s="1"/>
      <c r="K66" s="1"/>
    </row>
    <row r="67" spans="3:11" x14ac:dyDescent="0.25">
      <c r="C67" s="1"/>
      <c r="D67" s="1"/>
      <c r="E67" s="1"/>
      <c r="F67" s="1"/>
      <c r="G67" s="1"/>
      <c r="H67" s="1"/>
      <c r="I67" s="1"/>
      <c r="J67" s="1"/>
      <c r="K67" s="1"/>
    </row>
    <row r="68" spans="3:11" x14ac:dyDescent="0.25">
      <c r="C68" s="1"/>
      <c r="D68" s="1"/>
      <c r="E68" s="1"/>
      <c r="F68" s="1"/>
      <c r="G68" s="1"/>
      <c r="H68" s="1"/>
      <c r="I68" s="1"/>
      <c r="J68" s="1"/>
      <c r="K68" s="1"/>
    </row>
    <row r="69" spans="3:11" x14ac:dyDescent="0.25">
      <c r="C69" s="1"/>
      <c r="D69" s="1"/>
      <c r="E69" s="1"/>
      <c r="F69" s="1"/>
      <c r="G69" s="1"/>
      <c r="H69" s="1"/>
      <c r="I69" s="1"/>
      <c r="J69" s="1"/>
      <c r="K69" s="1"/>
    </row>
    <row r="70" spans="3:11" x14ac:dyDescent="0.25">
      <c r="C70" s="1"/>
      <c r="D70" s="1"/>
      <c r="E70" s="1"/>
      <c r="F70" s="1"/>
      <c r="G70" s="1"/>
      <c r="H70" s="1"/>
      <c r="I70" s="1"/>
      <c r="J70" s="1"/>
      <c r="K70" s="1"/>
    </row>
    <row r="71" spans="3:11" x14ac:dyDescent="0.25">
      <c r="C71" s="1"/>
      <c r="D71" s="1"/>
      <c r="E71" s="1"/>
      <c r="F71" s="1"/>
      <c r="G71" s="1"/>
      <c r="H71" s="1"/>
      <c r="I71" s="1"/>
      <c r="J71" s="1"/>
      <c r="K71" s="1"/>
    </row>
    <row r="72" spans="3:11" x14ac:dyDescent="0.25">
      <c r="C72" s="1"/>
      <c r="D72" s="1"/>
      <c r="E72" s="1"/>
      <c r="F72" s="1"/>
      <c r="G72" s="1"/>
      <c r="H72" s="1"/>
      <c r="I72" s="1"/>
      <c r="J72" s="1"/>
      <c r="K72" s="1"/>
    </row>
    <row r="73" spans="3:11" x14ac:dyDescent="0.25">
      <c r="C73" s="1"/>
      <c r="D73" s="1"/>
      <c r="E73" s="1"/>
      <c r="F73" s="1"/>
      <c r="G73" s="1"/>
      <c r="H73" s="1"/>
      <c r="I73" s="1"/>
      <c r="J73" s="1"/>
      <c r="K73" s="1"/>
    </row>
    <row r="74" spans="3:11" x14ac:dyDescent="0.25">
      <c r="C74" s="1"/>
      <c r="D74" s="1"/>
      <c r="E74" s="1"/>
      <c r="F74" s="1"/>
      <c r="G74" s="1"/>
      <c r="H74" s="1"/>
      <c r="I74" s="1"/>
      <c r="J74" s="1"/>
      <c r="K74" s="1"/>
    </row>
    <row r="75" spans="3:11" x14ac:dyDescent="0.25">
      <c r="C75" s="1"/>
      <c r="D75" s="1"/>
      <c r="E75" s="1"/>
      <c r="F75" s="1"/>
      <c r="G75" s="1"/>
      <c r="H75" s="1"/>
      <c r="I75" s="1"/>
      <c r="J75" s="1"/>
      <c r="K75" s="1"/>
    </row>
    <row r="76" spans="3:11" x14ac:dyDescent="0.25">
      <c r="C76" s="1"/>
      <c r="D76" s="1"/>
      <c r="E76" s="1"/>
      <c r="F76" s="1"/>
      <c r="G76" s="1"/>
      <c r="H76" s="1"/>
      <c r="I76" s="1"/>
      <c r="J76" s="1"/>
      <c r="K76" s="1"/>
    </row>
    <row r="77" spans="3:11" x14ac:dyDescent="0.25">
      <c r="C77" s="1"/>
      <c r="D77" s="1"/>
      <c r="E77" s="1"/>
      <c r="F77" s="1"/>
      <c r="G77" s="1"/>
      <c r="H77" s="1"/>
      <c r="I77" s="1"/>
      <c r="J77" s="1"/>
      <c r="K77" s="1"/>
    </row>
    <row r="78" spans="3:11" x14ac:dyDescent="0.25">
      <c r="C78" s="1"/>
      <c r="D78" s="1"/>
      <c r="E78" s="1"/>
      <c r="F78" s="1"/>
      <c r="G78" s="1"/>
      <c r="H78" s="1"/>
      <c r="I78" s="1"/>
      <c r="J78" s="1"/>
      <c r="K78" s="1"/>
    </row>
    <row r="79" spans="3:11" x14ac:dyDescent="0.25">
      <c r="C79" s="1"/>
      <c r="D79" s="1"/>
      <c r="E79" s="1"/>
      <c r="F79" s="1"/>
      <c r="G79" s="1"/>
      <c r="H79" s="1"/>
      <c r="I79" s="1"/>
      <c r="J79" s="1"/>
      <c r="K79" s="1"/>
    </row>
    <row r="80" spans="3:11" x14ac:dyDescent="0.25">
      <c r="C80" s="1"/>
      <c r="D80" s="1"/>
      <c r="E80" s="1"/>
      <c r="F80" s="1"/>
      <c r="G80" s="1"/>
      <c r="H80" s="1"/>
      <c r="I80" s="1"/>
      <c r="J80" s="1"/>
      <c r="K80" s="1"/>
    </row>
    <row r="81" spans="3:11" x14ac:dyDescent="0.25">
      <c r="C81" s="1"/>
      <c r="D81" s="1"/>
      <c r="E81" s="1"/>
      <c r="F81" s="1"/>
      <c r="G81" s="1"/>
      <c r="H81" s="1"/>
      <c r="I81" s="1"/>
      <c r="J81" s="1"/>
      <c r="K81" s="1"/>
    </row>
    <row r="82" spans="3:11" x14ac:dyDescent="0.25">
      <c r="C82" s="1"/>
      <c r="D82" s="1"/>
      <c r="E82" s="1"/>
      <c r="F82" s="1"/>
      <c r="G82" s="1"/>
      <c r="H82" s="1"/>
      <c r="I82" s="1"/>
      <c r="J82" s="1"/>
      <c r="K82" s="1"/>
    </row>
    <row r="83" spans="3:11" x14ac:dyDescent="0.25">
      <c r="C83" s="1"/>
      <c r="D83" s="1"/>
      <c r="E83" s="1"/>
      <c r="F83" s="1"/>
      <c r="G83" s="1"/>
      <c r="H83" s="1"/>
      <c r="I83" s="1"/>
      <c r="J83" s="1"/>
      <c r="K83" s="1"/>
    </row>
    <row r="84" spans="3:11" x14ac:dyDescent="0.25">
      <c r="C84" s="1"/>
      <c r="D84" s="1"/>
      <c r="E84" s="1"/>
      <c r="F84" s="1"/>
      <c r="G84" s="1"/>
      <c r="H84" s="1"/>
      <c r="I84" s="1"/>
      <c r="J84" s="1"/>
      <c r="K84" s="1"/>
    </row>
    <row r="85" spans="3:11" x14ac:dyDescent="0.25">
      <c r="C85" s="1"/>
      <c r="D85" s="1"/>
      <c r="E85" s="1"/>
      <c r="F85" s="1"/>
      <c r="G85" s="1"/>
      <c r="H85" s="1"/>
      <c r="I85" s="1"/>
      <c r="J85" s="1"/>
      <c r="K85" s="1"/>
    </row>
    <row r="86" spans="3:11" x14ac:dyDescent="0.25">
      <c r="C86" s="1"/>
      <c r="D86" s="1"/>
      <c r="E86" s="1"/>
      <c r="F86" s="1"/>
      <c r="G86" s="1"/>
      <c r="H86" s="1"/>
      <c r="I86" s="1"/>
      <c r="J86" s="1"/>
      <c r="K86" s="1"/>
    </row>
    <row r="87" spans="3:11" x14ac:dyDescent="0.25">
      <c r="C87" s="1"/>
      <c r="D87" s="1"/>
      <c r="E87" s="1"/>
      <c r="F87" s="1"/>
      <c r="G87" s="1"/>
      <c r="H87" s="1"/>
      <c r="I87" s="1"/>
      <c r="J87" s="1"/>
      <c r="K87" s="1"/>
    </row>
    <row r="88" spans="3:11" x14ac:dyDescent="0.25">
      <c r="C88" s="1"/>
      <c r="D88" s="1"/>
      <c r="E88" s="1"/>
      <c r="F88" s="1"/>
      <c r="G88" s="1"/>
      <c r="H88" s="1"/>
      <c r="I88" s="1"/>
      <c r="J88" s="1"/>
      <c r="K88" s="1"/>
    </row>
    <row r="89" spans="3:11" x14ac:dyDescent="0.25">
      <c r="C89" s="1"/>
      <c r="D89" s="1"/>
      <c r="E89" s="1"/>
      <c r="F89" s="1"/>
      <c r="G89" s="1"/>
      <c r="H89" s="1"/>
      <c r="I89" s="1"/>
      <c r="J89" s="1"/>
      <c r="K89" s="1"/>
    </row>
    <row r="90" spans="3:11" x14ac:dyDescent="0.25">
      <c r="C90" s="1"/>
      <c r="D90" s="1"/>
      <c r="E90" s="1"/>
      <c r="F90" s="1"/>
      <c r="G90" s="1"/>
      <c r="H90" s="1"/>
      <c r="I90" s="1"/>
      <c r="J90" s="1"/>
      <c r="K90" s="1"/>
    </row>
    <row r="91" spans="3:11" x14ac:dyDescent="0.25">
      <c r="C91" s="1"/>
      <c r="D91" s="1"/>
      <c r="E91" s="1"/>
      <c r="F91" s="1"/>
      <c r="G91" s="1"/>
      <c r="H91" s="1"/>
      <c r="I91" s="1"/>
      <c r="J91" s="1"/>
      <c r="K91" s="1"/>
    </row>
    <row r="92" spans="3:11" x14ac:dyDescent="0.25">
      <c r="C92" s="1"/>
      <c r="D92" s="1"/>
      <c r="E92" s="1"/>
      <c r="F92" s="1"/>
      <c r="G92" s="1"/>
      <c r="H92" s="1"/>
      <c r="I92" s="1"/>
      <c r="J92" s="1"/>
      <c r="K92" s="1"/>
    </row>
    <row r="93" spans="3:11" x14ac:dyDescent="0.25">
      <c r="C93" s="1"/>
      <c r="D93" s="1"/>
      <c r="E93" s="1"/>
      <c r="F93" s="1"/>
      <c r="G93" s="1"/>
      <c r="H93" s="1"/>
      <c r="I93" s="1"/>
      <c r="J93" s="1"/>
      <c r="K93" s="1"/>
    </row>
    <row r="94" spans="3:11" x14ac:dyDescent="0.25">
      <c r="C94" s="1"/>
      <c r="D94" s="1"/>
      <c r="E94" s="1"/>
      <c r="F94" s="1"/>
      <c r="G94" s="1"/>
      <c r="H94" s="1"/>
      <c r="I94" s="1"/>
      <c r="J94" s="1"/>
      <c r="K94" s="1"/>
    </row>
    <row r="95" spans="3:11" x14ac:dyDescent="0.25">
      <c r="C95" s="1"/>
      <c r="D95" s="1"/>
      <c r="E95" s="1"/>
      <c r="F95" s="1"/>
      <c r="G95" s="1"/>
      <c r="H95" s="1"/>
      <c r="I95" s="1"/>
      <c r="J95" s="1"/>
      <c r="K95" s="1"/>
    </row>
    <row r="96" spans="3:11" x14ac:dyDescent="0.25">
      <c r="C96" s="1"/>
      <c r="D96" s="1"/>
      <c r="E96" s="1"/>
      <c r="F96" s="1"/>
      <c r="G96" s="1"/>
      <c r="H96" s="1"/>
      <c r="I96" s="1"/>
      <c r="J96" s="1"/>
      <c r="K96" s="1"/>
    </row>
    <row r="97" spans="3:11" x14ac:dyDescent="0.25">
      <c r="C97" s="1"/>
      <c r="D97" s="1"/>
      <c r="E97" s="1"/>
      <c r="F97" s="1"/>
      <c r="G97" s="1"/>
      <c r="H97" s="1"/>
      <c r="I97" s="1"/>
      <c r="J97" s="1"/>
      <c r="K97" s="1"/>
    </row>
    <row r="98" spans="3:11" x14ac:dyDescent="0.25">
      <c r="C98" s="1"/>
      <c r="D98" s="1"/>
      <c r="E98" s="1"/>
      <c r="F98" s="1"/>
      <c r="G98" s="1"/>
      <c r="H98" s="1"/>
      <c r="I98" s="1"/>
      <c r="J98" s="1"/>
      <c r="K98" s="1"/>
    </row>
    <row r="99" spans="3:11" x14ac:dyDescent="0.25">
      <c r="C99" s="1"/>
      <c r="D99" s="1"/>
      <c r="E99" s="1"/>
      <c r="F99" s="1"/>
      <c r="G99" s="1"/>
      <c r="H99" s="1"/>
      <c r="I99" s="1"/>
      <c r="J99" s="1"/>
      <c r="K99" s="1"/>
    </row>
    <row r="100" spans="3:11" x14ac:dyDescent="0.25">
      <c r="C100" s="1"/>
      <c r="D100" s="1"/>
      <c r="E100" s="1"/>
      <c r="F100" s="1"/>
      <c r="G100" s="1"/>
      <c r="H100" s="1"/>
      <c r="I100" s="1"/>
      <c r="J100" s="1"/>
      <c r="K100" s="1"/>
    </row>
    <row r="101" spans="3:11" x14ac:dyDescent="0.25">
      <c r="C101" s="1"/>
      <c r="D101" s="1"/>
      <c r="E101" s="1"/>
      <c r="F101" s="1"/>
      <c r="G101" s="1"/>
      <c r="H101" s="1"/>
      <c r="I101" s="1"/>
      <c r="J101" s="1"/>
      <c r="K101" s="1"/>
    </row>
    <row r="102" spans="3:11" x14ac:dyDescent="0.25">
      <c r="C102" s="1"/>
      <c r="D102" s="1"/>
      <c r="E102" s="1"/>
      <c r="F102" s="1"/>
      <c r="G102" s="1"/>
      <c r="H102" s="1"/>
      <c r="I102" s="1"/>
      <c r="J102" s="1"/>
      <c r="K102" s="1"/>
    </row>
    <row r="103" spans="3:11" x14ac:dyDescent="0.25">
      <c r="C103" s="1"/>
      <c r="D103" s="1"/>
      <c r="E103" s="1"/>
      <c r="F103" s="1"/>
      <c r="G103" s="1"/>
      <c r="H103" s="1"/>
      <c r="I103" s="1"/>
      <c r="J103" s="1"/>
      <c r="K103" s="1"/>
    </row>
    <row r="104" spans="3:11" x14ac:dyDescent="0.25">
      <c r="C104" s="1"/>
      <c r="D104" s="1"/>
      <c r="E104" s="1"/>
      <c r="F104" s="1"/>
      <c r="G104" s="1"/>
      <c r="H104" s="1"/>
      <c r="I104" s="1"/>
      <c r="J104" s="1"/>
      <c r="K104" s="1"/>
    </row>
    <row r="105" spans="3:11" x14ac:dyDescent="0.25">
      <c r="C105" s="1"/>
      <c r="D105" s="1"/>
      <c r="E105" s="1"/>
      <c r="F105" s="1"/>
      <c r="G105" s="1"/>
      <c r="H105" s="1"/>
      <c r="I105" s="1"/>
      <c r="J105" s="1"/>
      <c r="K105" s="1"/>
    </row>
    <row r="106" spans="3:11" x14ac:dyDescent="0.25">
      <c r="C106" s="1"/>
      <c r="D106" s="1"/>
      <c r="E106" s="1"/>
      <c r="F106" s="1"/>
      <c r="G106" s="1"/>
      <c r="H106" s="1"/>
      <c r="I106" s="1"/>
      <c r="J106" s="1"/>
      <c r="K106" s="1"/>
    </row>
    <row r="107" spans="3:11" x14ac:dyDescent="0.25">
      <c r="C107" s="1"/>
      <c r="D107" s="1"/>
      <c r="E107" s="1"/>
      <c r="F107" s="1"/>
      <c r="G107" s="1"/>
      <c r="H107" s="1"/>
      <c r="I107" s="1"/>
      <c r="J107" s="1"/>
      <c r="K107" s="1"/>
    </row>
    <row r="108" spans="3:11" x14ac:dyDescent="0.25">
      <c r="C108" s="1"/>
      <c r="D108" s="1"/>
      <c r="E108" s="1"/>
      <c r="F108" s="1"/>
      <c r="G108" s="1"/>
      <c r="H108" s="1"/>
      <c r="I108" s="1"/>
      <c r="J108" s="1"/>
      <c r="K108" s="1"/>
    </row>
    <row r="109" spans="3:11" x14ac:dyDescent="0.25">
      <c r="C109" s="1"/>
      <c r="D109" s="1"/>
      <c r="E109" s="1"/>
      <c r="F109" s="1"/>
      <c r="G109" s="1"/>
      <c r="H109" s="1"/>
      <c r="I109" s="1"/>
      <c r="J109" s="1"/>
      <c r="K109" s="1"/>
    </row>
    <row r="110" spans="3:11" x14ac:dyDescent="0.25">
      <c r="C110" s="1"/>
      <c r="D110" s="1"/>
      <c r="E110" s="1"/>
      <c r="F110" s="1"/>
      <c r="G110" s="1"/>
      <c r="H110" s="1"/>
      <c r="I110" s="1"/>
      <c r="J110" s="1"/>
      <c r="K110" s="1"/>
    </row>
    <row r="111" spans="3:11" x14ac:dyDescent="0.25">
      <c r="C111" s="1"/>
      <c r="D111" s="1"/>
      <c r="E111" s="1"/>
      <c r="F111" s="1"/>
      <c r="G111" s="1"/>
      <c r="H111" s="1"/>
      <c r="I111" s="1"/>
      <c r="J111" s="1"/>
      <c r="K111" s="1"/>
    </row>
    <row r="112" spans="3:11" x14ac:dyDescent="0.25">
      <c r="C112" s="1"/>
      <c r="D112" s="1"/>
      <c r="E112" s="1"/>
      <c r="F112" s="1"/>
      <c r="G112" s="1"/>
      <c r="H112" s="1"/>
      <c r="I112" s="1"/>
      <c r="J112" s="1"/>
      <c r="K112" s="1"/>
    </row>
    <row r="113" spans="3:11" x14ac:dyDescent="0.25">
      <c r="C113" s="1"/>
      <c r="D113" s="1"/>
      <c r="E113" s="1"/>
      <c r="F113" s="1"/>
      <c r="G113" s="1"/>
      <c r="H113" s="1"/>
      <c r="I113" s="1"/>
      <c r="J113" s="1"/>
      <c r="K113" s="1"/>
    </row>
    <row r="114" spans="3:11" x14ac:dyDescent="0.25">
      <c r="C114" s="1"/>
      <c r="D114" s="1"/>
      <c r="E114" s="1"/>
      <c r="F114" s="1"/>
      <c r="G114" s="1"/>
      <c r="H114" s="1"/>
      <c r="I114" s="1"/>
      <c r="J114" s="1"/>
      <c r="K114" s="1"/>
    </row>
    <row r="115" spans="3:11" x14ac:dyDescent="0.25">
      <c r="C115" s="1"/>
      <c r="D115" s="1"/>
      <c r="E115" s="1"/>
      <c r="F115" s="1"/>
      <c r="G115" s="1"/>
      <c r="H115" s="1"/>
      <c r="I115" s="1"/>
      <c r="J115" s="1"/>
      <c r="K115" s="1"/>
    </row>
    <row r="116" spans="3:11" x14ac:dyDescent="0.25">
      <c r="C116" s="1"/>
      <c r="D116" s="1"/>
      <c r="E116" s="1"/>
      <c r="F116" s="1"/>
      <c r="G116" s="1"/>
      <c r="H116" s="1"/>
      <c r="I116" s="1"/>
      <c r="J116" s="1"/>
      <c r="K116" s="1"/>
    </row>
    <row r="117" spans="3:11" x14ac:dyDescent="0.25">
      <c r="C117" s="1"/>
      <c r="D117" s="1"/>
      <c r="E117" s="1"/>
      <c r="F117" s="1"/>
      <c r="G117" s="1"/>
      <c r="H117" s="1"/>
      <c r="I117" s="1"/>
      <c r="J117" s="1"/>
      <c r="K117" s="1"/>
    </row>
    <row r="118" spans="3:11" x14ac:dyDescent="0.25">
      <c r="C118" s="1"/>
      <c r="D118" s="1"/>
      <c r="E118" s="1"/>
      <c r="F118" s="1"/>
      <c r="G118" s="1"/>
      <c r="H118" s="1"/>
      <c r="I118" s="1"/>
      <c r="J118" s="1"/>
      <c r="K118" s="1"/>
    </row>
    <row r="119" spans="3:11" x14ac:dyDescent="0.25">
      <c r="C119" s="1"/>
      <c r="D119" s="1"/>
      <c r="E119" s="1"/>
      <c r="F119" s="1"/>
      <c r="G119" s="1"/>
      <c r="H119" s="1"/>
      <c r="I119" s="1"/>
      <c r="J119" s="1"/>
      <c r="K119" s="1"/>
    </row>
    <row r="120" spans="3:11" x14ac:dyDescent="0.25">
      <c r="C120" s="1"/>
      <c r="D120" s="1"/>
      <c r="E120" s="1"/>
      <c r="F120" s="1"/>
      <c r="G120" s="1"/>
      <c r="H120" s="1"/>
      <c r="I120" s="1"/>
      <c r="J120" s="1"/>
      <c r="K120" s="1"/>
    </row>
    <row r="121" spans="3:11" x14ac:dyDescent="0.25">
      <c r="C121" s="1"/>
      <c r="D121" s="1"/>
      <c r="E121" s="1"/>
      <c r="F121" s="1"/>
      <c r="G121" s="1"/>
      <c r="H121" s="1"/>
      <c r="I121" s="1"/>
      <c r="J121" s="1"/>
      <c r="K121" s="1"/>
    </row>
    <row r="122" spans="3:11" x14ac:dyDescent="0.25">
      <c r="C122" s="1"/>
      <c r="D122" s="1"/>
      <c r="E122" s="1"/>
      <c r="F122" s="1"/>
      <c r="G122" s="1"/>
      <c r="H122" s="1"/>
      <c r="I122" s="1"/>
      <c r="J122" s="1"/>
      <c r="K122" s="1"/>
    </row>
    <row r="123" spans="3:11" x14ac:dyDescent="0.25">
      <c r="C123" s="1"/>
      <c r="D123" s="1"/>
      <c r="E123" s="1"/>
      <c r="F123" s="1"/>
      <c r="G123" s="1"/>
      <c r="H123" s="1"/>
      <c r="I123" s="1"/>
      <c r="J123" s="1"/>
      <c r="K123" s="1"/>
    </row>
    <row r="124" spans="3:11" x14ac:dyDescent="0.25">
      <c r="C124" s="1"/>
      <c r="D124" s="1"/>
      <c r="E124" s="1"/>
      <c r="F124" s="1"/>
      <c r="G124" s="1"/>
      <c r="H124" s="1"/>
      <c r="I124" s="1"/>
      <c r="J124" s="1"/>
      <c r="K124" s="1"/>
    </row>
  </sheetData>
  <pageMargins left="0.39370078740157483" right="0.39370078740157483" top="0.39370078740157483" bottom="0.39370078740157483" header="0.31496062992125984" footer="0.31496062992125984"/>
  <pageSetup scale="85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E14" sqref="E14"/>
    </sheetView>
  </sheetViews>
  <sheetFormatPr baseColWidth="10" defaultColWidth="150.140625" defaultRowHeight="15" x14ac:dyDescent="0.25"/>
  <cols>
    <col min="1" max="1" width="11.42578125" bestFit="1" customWidth="1"/>
    <col min="2" max="2" width="29.85546875" bestFit="1" customWidth="1"/>
    <col min="3" max="3" width="8.7109375" bestFit="1" customWidth="1"/>
    <col min="4" max="4" width="4.42578125" bestFit="1" customWidth="1"/>
    <col min="5" max="5" width="64.28515625" bestFit="1" customWidth="1"/>
    <col min="6" max="6" width="9.140625" bestFit="1" customWidth="1"/>
    <col min="7" max="7" width="7" bestFit="1" customWidth="1"/>
    <col min="8" max="8" width="14.5703125" customWidth="1"/>
  </cols>
  <sheetData>
    <row r="1" spans="1:8" x14ac:dyDescent="0.25">
      <c r="A1" s="27" t="s">
        <v>72</v>
      </c>
      <c r="B1" s="27" t="s">
        <v>73</v>
      </c>
      <c r="C1" s="27" t="s">
        <v>74</v>
      </c>
      <c r="D1" s="27" t="s">
        <v>75</v>
      </c>
      <c r="E1" s="27" t="s">
        <v>76</v>
      </c>
      <c r="F1" s="27" t="s">
        <v>77</v>
      </c>
      <c r="G1" s="27" t="s">
        <v>78</v>
      </c>
      <c r="H1" s="27" t="s">
        <v>79</v>
      </c>
    </row>
    <row r="2" spans="1:8" x14ac:dyDescent="0.25">
      <c r="A2" s="28">
        <v>27</v>
      </c>
      <c r="B2" s="29" t="s">
        <v>80</v>
      </c>
      <c r="C2" s="30">
        <v>40576</v>
      </c>
      <c r="D2" s="29" t="s">
        <v>81</v>
      </c>
      <c r="E2" s="29" t="s">
        <v>83</v>
      </c>
      <c r="F2" s="29" t="s">
        <v>82</v>
      </c>
      <c r="G2" s="29" t="s">
        <v>84</v>
      </c>
      <c r="H2" s="31">
        <v>9600</v>
      </c>
    </row>
    <row r="3" spans="1:8" x14ac:dyDescent="0.25">
      <c r="A3" s="28">
        <v>27</v>
      </c>
      <c r="B3" s="29" t="s">
        <v>80</v>
      </c>
      <c r="C3" s="30">
        <v>41201.713622685187</v>
      </c>
      <c r="D3" s="29" t="s">
        <v>85</v>
      </c>
      <c r="E3" s="29" t="s">
        <v>86</v>
      </c>
      <c r="F3" s="29" t="s">
        <v>82</v>
      </c>
      <c r="G3" s="29" t="s">
        <v>84</v>
      </c>
      <c r="H3" s="31">
        <v>16800</v>
      </c>
    </row>
  </sheetData>
  <pageMargins left="0.39370078740157483" right="0.39370078740157483" top="0.39370078740157483" bottom="0.39370078740157483" header="0.31496062992125984" footer="0.31496062992125984"/>
  <pageSetup scale="8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G2" sqref="G2"/>
    </sheetView>
  </sheetViews>
  <sheetFormatPr baseColWidth="10" defaultRowHeight="15" x14ac:dyDescent="0.25"/>
  <cols>
    <col min="1" max="1" width="61.42578125" customWidth="1"/>
    <col min="2" max="2" width="44.85546875" bestFit="1" customWidth="1"/>
    <col min="3" max="3" width="14.42578125" bestFit="1" customWidth="1"/>
    <col min="4" max="4" width="33.7109375" bestFit="1" customWidth="1"/>
    <col min="5" max="5" width="11.85546875" bestFit="1" customWidth="1"/>
    <col min="6" max="6" width="11.5703125" bestFit="1" customWidth="1"/>
    <col min="7" max="7" width="6.42578125" bestFit="1" customWidth="1"/>
    <col min="8" max="8" width="12.85546875" style="1" bestFit="1" customWidth="1"/>
  </cols>
  <sheetData>
    <row r="1" spans="1:8" x14ac:dyDescent="0.25">
      <c r="A1" s="3" t="s">
        <v>20</v>
      </c>
      <c r="B1" s="70"/>
      <c r="C1" s="70" t="s">
        <v>21</v>
      </c>
      <c r="D1" s="70"/>
      <c r="E1" s="70" t="s">
        <v>109</v>
      </c>
      <c r="F1" s="70" t="s">
        <v>24</v>
      </c>
      <c r="G1" s="71" t="s">
        <v>195</v>
      </c>
      <c r="H1" s="34" t="s">
        <v>256</v>
      </c>
    </row>
    <row r="2" spans="1:8" x14ac:dyDescent="0.25">
      <c r="A2" s="5" t="s">
        <v>103</v>
      </c>
      <c r="B2" s="7" t="s">
        <v>107</v>
      </c>
      <c r="C2" s="7" t="s">
        <v>99</v>
      </c>
      <c r="D2" s="7"/>
      <c r="E2" s="7"/>
      <c r="F2" s="7">
        <v>2700</v>
      </c>
      <c r="G2" s="34">
        <v>24.18</v>
      </c>
      <c r="H2" s="34">
        <f>F2/G2</f>
        <v>111.66253101736973</v>
      </c>
    </row>
    <row r="3" spans="1:8" x14ac:dyDescent="0.25">
      <c r="A3" s="5" t="s">
        <v>102</v>
      </c>
      <c r="B3" s="7" t="s">
        <v>107</v>
      </c>
      <c r="C3" s="7" t="s">
        <v>98</v>
      </c>
      <c r="D3" s="7"/>
      <c r="E3" s="7" t="s">
        <v>110</v>
      </c>
      <c r="F3" s="7">
        <v>5000</v>
      </c>
      <c r="G3" s="34">
        <v>24.18</v>
      </c>
      <c r="H3" s="34">
        <f t="shared" ref="H3:H5" si="0">F3/G3</f>
        <v>206.78246484698099</v>
      </c>
    </row>
    <row r="4" spans="1:8" x14ac:dyDescent="0.25">
      <c r="A4" s="5" t="s">
        <v>105</v>
      </c>
      <c r="B4" s="7" t="s">
        <v>108</v>
      </c>
      <c r="C4" s="7" t="s">
        <v>101</v>
      </c>
      <c r="D4" s="7" t="s">
        <v>111</v>
      </c>
      <c r="E4" s="7"/>
      <c r="F4" s="7">
        <v>8500</v>
      </c>
      <c r="G4" s="34">
        <v>24.18</v>
      </c>
      <c r="H4" s="34">
        <f t="shared" si="0"/>
        <v>351.53019023986764</v>
      </c>
    </row>
    <row r="5" spans="1:8" x14ac:dyDescent="0.25">
      <c r="A5" s="5" t="s">
        <v>104</v>
      </c>
      <c r="B5" s="7" t="s">
        <v>106</v>
      </c>
      <c r="C5" s="7" t="s">
        <v>100</v>
      </c>
      <c r="D5" s="7" t="s">
        <v>113</v>
      </c>
      <c r="E5" s="7" t="s">
        <v>112</v>
      </c>
      <c r="F5" s="7">
        <v>2800</v>
      </c>
      <c r="G5" s="34">
        <v>24.18</v>
      </c>
      <c r="H5" s="34">
        <f t="shared" si="0"/>
        <v>115.79818031430935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2"/>
  <sheetViews>
    <sheetView workbookViewId="0">
      <selection activeCell="A28" sqref="A28"/>
    </sheetView>
  </sheetViews>
  <sheetFormatPr baseColWidth="10" defaultRowHeight="15" x14ac:dyDescent="0.25"/>
  <cols>
    <col min="2" max="2" width="32.28515625" bestFit="1" customWidth="1"/>
    <col min="3" max="3" width="38.5703125" bestFit="1" customWidth="1"/>
    <col min="4" max="4" width="11.42578125" style="1"/>
    <col min="5" max="5" width="15.28515625" style="1" customWidth="1"/>
    <col min="6" max="6" width="11.42578125" style="1"/>
  </cols>
  <sheetData>
    <row r="2" spans="1:6" x14ac:dyDescent="0.25">
      <c r="A2" t="s">
        <v>144</v>
      </c>
      <c r="B2" t="s">
        <v>145</v>
      </c>
      <c r="C2" t="s">
        <v>146</v>
      </c>
      <c r="D2" s="37" t="s">
        <v>114</v>
      </c>
      <c r="E2" s="37" t="s">
        <v>165</v>
      </c>
    </row>
    <row r="3" spans="1:6" x14ac:dyDescent="0.25">
      <c r="A3" s="45">
        <v>41351</v>
      </c>
      <c r="B3" s="6" t="s">
        <v>0</v>
      </c>
      <c r="C3" s="6" t="s">
        <v>2</v>
      </c>
      <c r="D3" s="34">
        <v>540</v>
      </c>
      <c r="E3" s="34">
        <v>22.8</v>
      </c>
      <c r="F3" s="34">
        <f>D3/E3</f>
        <v>23.684210526315788</v>
      </c>
    </row>
    <row r="4" spans="1:6" x14ac:dyDescent="0.25">
      <c r="A4" s="45">
        <v>41377</v>
      </c>
      <c r="B4" s="6" t="s">
        <v>8</v>
      </c>
      <c r="C4" s="6" t="s">
        <v>10</v>
      </c>
      <c r="D4" s="34">
        <v>7504</v>
      </c>
      <c r="E4" s="6">
        <v>25.35</v>
      </c>
      <c r="F4" s="34">
        <f t="shared" ref="F4:F49" si="0">D4/E4</f>
        <v>296.01577909270213</v>
      </c>
    </row>
    <row r="5" spans="1:6" x14ac:dyDescent="0.25">
      <c r="A5" s="45">
        <v>41378</v>
      </c>
      <c r="B5" s="6" t="s">
        <v>7</v>
      </c>
      <c r="C5" s="6" t="s">
        <v>11</v>
      </c>
      <c r="D5" s="34">
        <v>17000</v>
      </c>
      <c r="E5" s="6">
        <v>25.35</v>
      </c>
      <c r="F5" s="34">
        <f t="shared" si="0"/>
        <v>670.61143984220905</v>
      </c>
    </row>
    <row r="6" spans="1:6" x14ac:dyDescent="0.25">
      <c r="A6" s="45">
        <v>41393</v>
      </c>
      <c r="B6" s="6" t="s">
        <v>5</v>
      </c>
      <c r="C6" s="6" t="s">
        <v>6</v>
      </c>
      <c r="D6" s="34">
        <v>214</v>
      </c>
      <c r="E6" s="6">
        <v>25.35</v>
      </c>
      <c r="F6" s="34">
        <f t="shared" si="0"/>
        <v>8.4418145956607482</v>
      </c>
    </row>
    <row r="7" spans="1:6" x14ac:dyDescent="0.25">
      <c r="A7" s="45">
        <v>41393</v>
      </c>
      <c r="B7" s="6" t="s">
        <v>5</v>
      </c>
      <c r="C7" s="6" t="s">
        <v>6</v>
      </c>
      <c r="D7" s="34">
        <v>214</v>
      </c>
      <c r="E7" s="6">
        <v>25.35</v>
      </c>
      <c r="F7" s="34">
        <f t="shared" si="0"/>
        <v>8.4418145956607482</v>
      </c>
    </row>
    <row r="8" spans="1:6" x14ac:dyDescent="0.25">
      <c r="A8" s="45">
        <v>41393</v>
      </c>
      <c r="B8" s="6" t="s">
        <v>12</v>
      </c>
      <c r="C8" s="6" t="s">
        <v>13</v>
      </c>
      <c r="D8" s="34">
        <v>590</v>
      </c>
      <c r="E8" s="6">
        <v>25.35</v>
      </c>
      <c r="F8" s="34">
        <f t="shared" si="0"/>
        <v>23.274161735700197</v>
      </c>
    </row>
    <row r="9" spans="1:6" x14ac:dyDescent="0.25">
      <c r="A9" s="45">
        <v>41404</v>
      </c>
      <c r="B9" s="6" t="s">
        <v>0</v>
      </c>
      <c r="C9" s="6" t="s">
        <v>1</v>
      </c>
      <c r="D9" s="34">
        <v>4320</v>
      </c>
      <c r="E9" s="6">
        <v>27.29</v>
      </c>
      <c r="F9" s="34">
        <f t="shared" si="0"/>
        <v>158.299743495786</v>
      </c>
    </row>
    <row r="10" spans="1:6" x14ac:dyDescent="0.25">
      <c r="A10" s="45">
        <v>41404</v>
      </c>
      <c r="B10" s="6" t="s">
        <v>3</v>
      </c>
      <c r="C10" s="6" t="s">
        <v>4</v>
      </c>
      <c r="D10" s="34">
        <v>1700</v>
      </c>
      <c r="E10" s="6">
        <v>27.29</v>
      </c>
      <c r="F10" s="34">
        <f t="shared" si="0"/>
        <v>62.293880542323194</v>
      </c>
    </row>
    <row r="11" spans="1:6" x14ac:dyDescent="0.25">
      <c r="A11" s="45">
        <v>41404</v>
      </c>
      <c r="B11" s="6" t="s">
        <v>115</v>
      </c>
      <c r="C11" s="6" t="s">
        <v>118</v>
      </c>
      <c r="D11" s="34">
        <v>1700</v>
      </c>
      <c r="E11" s="6">
        <v>27.29</v>
      </c>
      <c r="F11" s="34">
        <f t="shared" si="0"/>
        <v>62.293880542323194</v>
      </c>
    </row>
    <row r="12" spans="1:6" x14ac:dyDescent="0.25">
      <c r="A12" s="45">
        <v>41423</v>
      </c>
      <c r="B12" s="6" t="s">
        <v>9</v>
      </c>
      <c r="C12" s="6"/>
      <c r="D12" s="34">
        <v>310</v>
      </c>
      <c r="E12" s="6">
        <v>27.29</v>
      </c>
      <c r="F12" s="34">
        <f t="shared" si="0"/>
        <v>11.359472334188348</v>
      </c>
    </row>
    <row r="13" spans="1:6" x14ac:dyDescent="0.25">
      <c r="A13" s="45">
        <v>41460</v>
      </c>
      <c r="B13" s="6" t="s">
        <v>14</v>
      </c>
      <c r="C13" s="6" t="s">
        <v>152</v>
      </c>
      <c r="D13" s="34">
        <v>141.84</v>
      </c>
      <c r="E13" s="34">
        <v>32.51</v>
      </c>
      <c r="F13" s="34">
        <f t="shared" si="0"/>
        <v>4.3629652414641651</v>
      </c>
    </row>
    <row r="14" spans="1:6" x14ac:dyDescent="0.25">
      <c r="A14" s="45">
        <v>41460</v>
      </c>
      <c r="B14" s="6" t="s">
        <v>15</v>
      </c>
      <c r="C14" s="6" t="s">
        <v>153</v>
      </c>
      <c r="D14" s="34">
        <v>227.24</v>
      </c>
      <c r="E14" s="34">
        <v>32.51</v>
      </c>
      <c r="F14" s="34">
        <f t="shared" si="0"/>
        <v>6.9898492771454945</v>
      </c>
    </row>
    <row r="15" spans="1:6" x14ac:dyDescent="0.25">
      <c r="A15" s="45">
        <v>41460</v>
      </c>
      <c r="B15" s="6" t="s">
        <v>16</v>
      </c>
      <c r="C15" s="6" t="s">
        <v>159</v>
      </c>
      <c r="D15" s="34">
        <v>291.39999999999998</v>
      </c>
      <c r="E15" s="34">
        <v>32.51</v>
      </c>
      <c r="F15" s="34">
        <f t="shared" si="0"/>
        <v>8.9633958781913261</v>
      </c>
    </row>
    <row r="16" spans="1:6" x14ac:dyDescent="0.25">
      <c r="A16" s="45">
        <v>41491</v>
      </c>
      <c r="B16" s="6" t="s">
        <v>14</v>
      </c>
      <c r="C16" s="6" t="s">
        <v>151</v>
      </c>
      <c r="D16" s="34">
        <v>62.7</v>
      </c>
      <c r="E16" s="6">
        <v>36.450000000000003</v>
      </c>
      <c r="F16" s="34">
        <f t="shared" si="0"/>
        <v>1.7201646090534979</v>
      </c>
    </row>
    <row r="17" spans="1:8" x14ac:dyDescent="0.25">
      <c r="A17" s="45">
        <v>41491</v>
      </c>
      <c r="B17" s="6" t="s">
        <v>15</v>
      </c>
      <c r="C17" s="6" t="s">
        <v>154</v>
      </c>
      <c r="D17" s="34">
        <v>238.49</v>
      </c>
      <c r="E17" s="6">
        <v>36.450000000000003</v>
      </c>
      <c r="F17" s="34">
        <f t="shared" si="0"/>
        <v>6.5429355281207133</v>
      </c>
    </row>
    <row r="18" spans="1:8" x14ac:dyDescent="0.25">
      <c r="A18" s="45">
        <v>41491</v>
      </c>
      <c r="B18" s="6" t="s">
        <v>16</v>
      </c>
      <c r="C18" s="6" t="s">
        <v>160</v>
      </c>
      <c r="D18" s="34">
        <v>291.39999999999998</v>
      </c>
      <c r="E18" s="6">
        <v>36.450000000000003</v>
      </c>
      <c r="F18" s="34">
        <f t="shared" si="0"/>
        <v>7.994513031550067</v>
      </c>
    </row>
    <row r="19" spans="1:8" x14ac:dyDescent="0.25">
      <c r="A19" s="45">
        <v>41492</v>
      </c>
      <c r="B19" s="6" t="s">
        <v>115</v>
      </c>
      <c r="C19" s="6" t="s">
        <v>127</v>
      </c>
      <c r="D19" s="34">
        <v>680</v>
      </c>
      <c r="E19" s="6">
        <v>36.450000000000003</v>
      </c>
      <c r="F19" s="34">
        <f t="shared" si="0"/>
        <v>18.655692729766802</v>
      </c>
    </row>
    <row r="20" spans="1:8" x14ac:dyDescent="0.25">
      <c r="A20" s="45">
        <v>41520</v>
      </c>
      <c r="B20" s="6" t="s">
        <v>17</v>
      </c>
      <c r="C20" s="6" t="s">
        <v>18</v>
      </c>
      <c r="D20" s="34">
        <v>118</v>
      </c>
      <c r="E20" s="6">
        <v>42.01</v>
      </c>
      <c r="F20" s="34">
        <f t="shared" si="0"/>
        <v>2.8088550345155916</v>
      </c>
    </row>
    <row r="21" spans="1:8" x14ac:dyDescent="0.25">
      <c r="A21" s="45">
        <v>41520</v>
      </c>
      <c r="B21" s="6" t="s">
        <v>17</v>
      </c>
      <c r="C21" s="6" t="s">
        <v>19</v>
      </c>
      <c r="D21" s="34">
        <v>419</v>
      </c>
      <c r="E21" s="6">
        <v>42.01</v>
      </c>
      <c r="F21" s="34">
        <f t="shared" si="0"/>
        <v>9.9738157581528206</v>
      </c>
    </row>
    <row r="22" spans="1:8" x14ac:dyDescent="0.25">
      <c r="A22" s="45">
        <v>41522</v>
      </c>
      <c r="B22" s="6" t="s">
        <v>14</v>
      </c>
      <c r="C22" s="6" t="s">
        <v>150</v>
      </c>
      <c r="D22" s="34">
        <v>1165.6500000000001</v>
      </c>
      <c r="E22" s="6">
        <v>42.01</v>
      </c>
      <c r="F22" s="34">
        <f t="shared" si="0"/>
        <v>27.746965008331355</v>
      </c>
    </row>
    <row r="23" spans="1:8" x14ac:dyDescent="0.25">
      <c r="A23" s="45">
        <v>41522</v>
      </c>
      <c r="B23" s="6" t="s">
        <v>15</v>
      </c>
      <c r="C23" s="6" t="s">
        <v>155</v>
      </c>
      <c r="D23" s="34">
        <v>394.53</v>
      </c>
      <c r="E23" s="6">
        <v>42.01</v>
      </c>
      <c r="F23" s="34">
        <f t="shared" si="0"/>
        <v>9.3913353963342061</v>
      </c>
    </row>
    <row r="24" spans="1:8" x14ac:dyDescent="0.25">
      <c r="A24" s="45">
        <v>41522</v>
      </c>
      <c r="B24" s="6" t="s">
        <v>16</v>
      </c>
      <c r="C24" s="6" t="s">
        <v>161</v>
      </c>
      <c r="D24" s="34">
        <v>291.39999999999998</v>
      </c>
      <c r="E24" s="6">
        <v>42.01</v>
      </c>
      <c r="F24" s="34">
        <f t="shared" si="0"/>
        <v>6.9364437038800286</v>
      </c>
    </row>
    <row r="25" spans="1:8" x14ac:dyDescent="0.25">
      <c r="A25" s="45">
        <v>41552</v>
      </c>
      <c r="B25" s="6" t="s">
        <v>14</v>
      </c>
      <c r="C25" s="6" t="s">
        <v>149</v>
      </c>
      <c r="D25" s="34">
        <v>257.45</v>
      </c>
      <c r="E25" s="6">
        <v>56.49</v>
      </c>
      <c r="F25" s="34">
        <f t="shared" si="0"/>
        <v>4.5574437953620111</v>
      </c>
    </row>
    <row r="26" spans="1:8" x14ac:dyDescent="0.25">
      <c r="A26" s="45">
        <v>41552</v>
      </c>
      <c r="B26" s="6" t="s">
        <v>15</v>
      </c>
      <c r="C26" s="6" t="s">
        <v>156</v>
      </c>
      <c r="D26" s="34">
        <v>480.91</v>
      </c>
      <c r="E26" s="6">
        <v>56.49</v>
      </c>
      <c r="F26" s="34">
        <f t="shared" si="0"/>
        <v>8.5131881748982128</v>
      </c>
    </row>
    <row r="27" spans="1:8" x14ac:dyDescent="0.25">
      <c r="A27" s="45">
        <v>41552</v>
      </c>
      <c r="B27" s="6" t="s">
        <v>16</v>
      </c>
      <c r="C27" s="6" t="s">
        <v>162</v>
      </c>
      <c r="D27" s="34">
        <v>291.39999999999998</v>
      </c>
      <c r="E27" s="6">
        <v>56.49</v>
      </c>
      <c r="F27" s="34">
        <f t="shared" si="0"/>
        <v>5.1584351212603998</v>
      </c>
    </row>
    <row r="28" spans="1:8" x14ac:dyDescent="0.25">
      <c r="A28" s="45">
        <v>41576</v>
      </c>
      <c r="B28" s="6" t="s">
        <v>130</v>
      </c>
      <c r="C28" s="6" t="s">
        <v>129</v>
      </c>
      <c r="D28" s="34">
        <v>1000</v>
      </c>
      <c r="E28" s="6">
        <v>56.49</v>
      </c>
      <c r="F28" s="34">
        <f t="shared" si="0"/>
        <v>17.702248185519561</v>
      </c>
      <c r="G28" s="9"/>
    </row>
    <row r="29" spans="1:8" x14ac:dyDescent="0.25">
      <c r="A29" s="45">
        <v>41583</v>
      </c>
      <c r="B29" s="6" t="s">
        <v>14</v>
      </c>
      <c r="C29" s="6" t="s">
        <v>148</v>
      </c>
      <c r="D29" s="34">
        <v>62.7</v>
      </c>
      <c r="E29" s="34">
        <v>62.19</v>
      </c>
      <c r="F29" s="34">
        <f t="shared" si="0"/>
        <v>1.0082006753497348</v>
      </c>
      <c r="G29" s="9"/>
    </row>
    <row r="30" spans="1:8" x14ac:dyDescent="0.25">
      <c r="A30" s="45">
        <v>41583</v>
      </c>
      <c r="B30" s="6" t="s">
        <v>15</v>
      </c>
      <c r="C30" s="6" t="s">
        <v>157</v>
      </c>
      <c r="D30" s="34">
        <v>611.15</v>
      </c>
      <c r="E30" s="34">
        <v>62.19</v>
      </c>
      <c r="F30" s="34">
        <f t="shared" si="0"/>
        <v>9.8271426274320639</v>
      </c>
      <c r="H30" s="9"/>
    </row>
    <row r="31" spans="1:8" x14ac:dyDescent="0.25">
      <c r="A31" s="45">
        <v>41583</v>
      </c>
      <c r="B31" s="6" t="s">
        <v>16</v>
      </c>
      <c r="C31" s="6" t="s">
        <v>163</v>
      </c>
      <c r="D31" s="34">
        <v>291.39999999999998</v>
      </c>
      <c r="E31" s="34">
        <v>62.19</v>
      </c>
      <c r="F31" s="34">
        <f t="shared" si="0"/>
        <v>4.6856407782601703</v>
      </c>
    </row>
    <row r="32" spans="1:8" x14ac:dyDescent="0.25">
      <c r="A32" s="45">
        <v>41613</v>
      </c>
      <c r="B32" s="6" t="s">
        <v>14</v>
      </c>
      <c r="C32" s="6" t="s">
        <v>147</v>
      </c>
      <c r="D32" s="34">
        <v>51.3</v>
      </c>
      <c r="E32" s="6">
        <v>64.099999999999994</v>
      </c>
      <c r="F32" s="34">
        <f t="shared" si="0"/>
        <v>0.80031201248049921</v>
      </c>
    </row>
    <row r="33" spans="1:6" x14ac:dyDescent="0.25">
      <c r="A33" s="45">
        <v>41613</v>
      </c>
      <c r="B33" s="6" t="s">
        <v>15</v>
      </c>
      <c r="C33" s="6" t="s">
        <v>158</v>
      </c>
      <c r="D33" s="34">
        <v>862.63</v>
      </c>
      <c r="E33" s="6">
        <v>64.099999999999994</v>
      </c>
      <c r="F33" s="34">
        <f t="shared" si="0"/>
        <v>13.457566302652108</v>
      </c>
    </row>
    <row r="34" spans="1:6" x14ac:dyDescent="0.25">
      <c r="A34" s="45">
        <v>41613</v>
      </c>
      <c r="B34" s="6" t="s">
        <v>16</v>
      </c>
      <c r="C34" s="6" t="s">
        <v>164</v>
      </c>
      <c r="D34" s="34">
        <v>291.39999999999998</v>
      </c>
      <c r="E34" s="6">
        <v>64.099999999999994</v>
      </c>
      <c r="F34" s="34">
        <f t="shared" si="0"/>
        <v>4.5460218408736353</v>
      </c>
    </row>
    <row r="35" spans="1:6" x14ac:dyDescent="0.25">
      <c r="A35" s="45"/>
      <c r="B35" s="6"/>
      <c r="C35" s="6"/>
      <c r="D35" s="34"/>
      <c r="E35" s="6"/>
      <c r="F35" s="34"/>
    </row>
    <row r="36" spans="1:6" x14ac:dyDescent="0.25">
      <c r="A36" s="47"/>
      <c r="B36" s="38"/>
      <c r="C36" s="38"/>
      <c r="D36" s="39"/>
      <c r="E36" s="38"/>
      <c r="F36" s="39"/>
    </row>
    <row r="37" spans="1:6" x14ac:dyDescent="0.25">
      <c r="A37" s="47"/>
      <c r="B37" s="38"/>
      <c r="C37" s="38"/>
      <c r="D37" s="39"/>
      <c r="E37" s="38"/>
      <c r="F37" s="39"/>
    </row>
    <row r="38" spans="1:6" x14ac:dyDescent="0.25">
      <c r="A38" s="47"/>
      <c r="B38" s="38"/>
      <c r="C38" s="38"/>
      <c r="D38" s="39"/>
      <c r="E38" s="38"/>
      <c r="F38" s="39"/>
    </row>
    <row r="39" spans="1:6" x14ac:dyDescent="0.25">
      <c r="A39" s="48" t="s">
        <v>144</v>
      </c>
      <c r="B39" s="49" t="s">
        <v>145</v>
      </c>
      <c r="C39" s="49" t="s">
        <v>146</v>
      </c>
      <c r="D39" s="50" t="s">
        <v>114</v>
      </c>
      <c r="E39" s="50" t="s">
        <v>165</v>
      </c>
      <c r="F39" s="34"/>
    </row>
    <row r="40" spans="1:6" x14ac:dyDescent="0.25">
      <c r="A40" s="45">
        <v>41627</v>
      </c>
      <c r="B40" s="6" t="s">
        <v>115</v>
      </c>
      <c r="C40" s="6" t="s">
        <v>128</v>
      </c>
      <c r="D40" s="34">
        <v>1360</v>
      </c>
      <c r="E40" s="6">
        <v>64.099999999999994</v>
      </c>
      <c r="F40" s="34">
        <f t="shared" si="0"/>
        <v>21.216848673946959</v>
      </c>
    </row>
    <row r="41" spans="1:6" x14ac:dyDescent="0.25">
      <c r="A41" s="45">
        <v>41628</v>
      </c>
      <c r="B41" s="6" t="s">
        <v>115</v>
      </c>
      <c r="C41" s="6" t="s">
        <v>126</v>
      </c>
      <c r="D41" s="34">
        <v>740</v>
      </c>
      <c r="E41" s="6">
        <v>64.099999999999994</v>
      </c>
      <c r="F41" s="34">
        <f t="shared" si="0"/>
        <v>11.54446177847114</v>
      </c>
    </row>
    <row r="42" spans="1:6" x14ac:dyDescent="0.25">
      <c r="A42" s="45">
        <v>41656</v>
      </c>
      <c r="B42" s="6" t="s">
        <v>15</v>
      </c>
      <c r="C42" s="6" t="s">
        <v>125</v>
      </c>
      <c r="D42" s="34">
        <v>862.63</v>
      </c>
      <c r="E42" s="6">
        <v>79.88</v>
      </c>
      <c r="F42" s="34">
        <f t="shared" si="0"/>
        <v>10.799073610415624</v>
      </c>
    </row>
    <row r="43" spans="1:6" x14ac:dyDescent="0.25">
      <c r="A43" s="45">
        <v>41795</v>
      </c>
      <c r="B43" s="6" t="s">
        <v>115</v>
      </c>
      <c r="C43" s="6" t="s">
        <v>117</v>
      </c>
      <c r="D43" s="34">
        <v>1680</v>
      </c>
      <c r="E43" s="6">
        <v>72.44</v>
      </c>
      <c r="F43" s="34">
        <f t="shared" si="0"/>
        <v>23.191606847045833</v>
      </c>
    </row>
    <row r="44" spans="1:6" x14ac:dyDescent="0.25">
      <c r="A44" s="45">
        <v>41970</v>
      </c>
      <c r="B44" s="6" t="s">
        <v>115</v>
      </c>
      <c r="C44" s="6" t="s">
        <v>116</v>
      </c>
      <c r="D44" s="34">
        <v>4200</v>
      </c>
      <c r="E44" s="6">
        <v>153.66</v>
      </c>
      <c r="F44" s="34">
        <f t="shared" si="0"/>
        <v>27.333073018352206</v>
      </c>
    </row>
    <row r="45" spans="1:6" x14ac:dyDescent="0.25">
      <c r="A45" s="45">
        <v>42205</v>
      </c>
      <c r="B45" s="6" t="s">
        <v>115</v>
      </c>
      <c r="C45" s="6" t="s">
        <v>124</v>
      </c>
      <c r="D45" s="34">
        <v>9156</v>
      </c>
      <c r="E45" s="6">
        <v>682</v>
      </c>
      <c r="F45" s="34">
        <f t="shared" si="0"/>
        <v>13.425219941348974</v>
      </c>
    </row>
    <row r="46" spans="1:6" x14ac:dyDescent="0.25">
      <c r="A46" s="45">
        <v>42205</v>
      </c>
      <c r="B46" s="6" t="s">
        <v>115</v>
      </c>
      <c r="C46" s="46" t="s">
        <v>123</v>
      </c>
      <c r="D46" s="34">
        <v>448</v>
      </c>
      <c r="E46" s="6">
        <v>682</v>
      </c>
      <c r="F46" s="34">
        <f t="shared" si="0"/>
        <v>0.65689149560117299</v>
      </c>
    </row>
    <row r="47" spans="1:6" x14ac:dyDescent="0.25">
      <c r="A47" s="45">
        <v>42255</v>
      </c>
      <c r="B47" s="6" t="s">
        <v>115</v>
      </c>
      <c r="C47" s="6" t="s">
        <v>122</v>
      </c>
      <c r="D47" s="34">
        <v>2912</v>
      </c>
      <c r="E47" s="6">
        <v>823.1</v>
      </c>
      <c r="F47" s="34">
        <f t="shared" si="0"/>
        <v>3.5378447333252336</v>
      </c>
    </row>
    <row r="48" spans="1:6" x14ac:dyDescent="0.25">
      <c r="A48" s="45">
        <v>42291</v>
      </c>
      <c r="B48" s="6" t="s">
        <v>121</v>
      </c>
      <c r="C48" s="6" t="s">
        <v>120</v>
      </c>
      <c r="D48" s="34">
        <v>2000</v>
      </c>
      <c r="E48" s="6">
        <v>823.1</v>
      </c>
      <c r="F48" s="34">
        <f t="shared" si="0"/>
        <v>2.429838415745353</v>
      </c>
    </row>
    <row r="49" spans="1:6" x14ac:dyDescent="0.25">
      <c r="A49" s="45">
        <v>42292</v>
      </c>
      <c r="B49" s="6" t="s">
        <v>115</v>
      </c>
      <c r="C49" s="46" t="s">
        <v>119</v>
      </c>
      <c r="D49" s="34">
        <v>1456</v>
      </c>
      <c r="E49" s="6">
        <v>823.1</v>
      </c>
      <c r="F49" s="34">
        <f t="shared" si="0"/>
        <v>1.7689223666626168</v>
      </c>
    </row>
    <row r="52" spans="1:6" x14ac:dyDescent="0.25">
      <c r="C52" t="s">
        <v>56</v>
      </c>
      <c r="D52" s="1">
        <f>SUM(D3:D51)</f>
        <v>67428.62</v>
      </c>
      <c r="F52" s="1">
        <f>SUM(F3:F51)</f>
        <v>1622.9631088943786</v>
      </c>
    </row>
  </sheetData>
  <sortState ref="A3:F45">
    <sortCondition ref="A3:A45"/>
  </sortState>
  <pageMargins left="0.70866141732283472" right="0.70866141732283472" top="0.74803149606299213" bottom="0.74803149606299213" header="0.31496062992125984" footer="0.31496062992125984"/>
  <pageSetup scale="9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opLeftCell="A37" workbookViewId="0">
      <selection activeCell="E76" sqref="E76"/>
    </sheetView>
  </sheetViews>
  <sheetFormatPr baseColWidth="10" defaultRowHeight="15" x14ac:dyDescent="0.25"/>
  <cols>
    <col min="2" max="2" width="56" customWidth="1"/>
    <col min="3" max="3" width="16.7109375" customWidth="1"/>
    <col min="4" max="5" width="15.140625" style="1" customWidth="1"/>
    <col min="6" max="8" width="13.5703125" style="1" bestFit="1" customWidth="1"/>
    <col min="9" max="10" width="11.42578125" style="1"/>
  </cols>
  <sheetData>
    <row r="1" spans="1:7" ht="23.25" x14ac:dyDescent="0.35">
      <c r="A1" s="101" t="s">
        <v>183</v>
      </c>
      <c r="B1" s="101"/>
      <c r="C1" s="101"/>
      <c r="D1" s="101"/>
      <c r="E1" s="101"/>
    </row>
    <row r="2" spans="1:7" ht="5.25" customHeight="1" x14ac:dyDescent="0.25"/>
    <row r="3" spans="1:7" ht="18.75" x14ac:dyDescent="0.3">
      <c r="A3" s="55" t="s">
        <v>172</v>
      </c>
      <c r="B3" s="6"/>
      <c r="C3" s="6"/>
      <c r="D3" s="34"/>
      <c r="E3" s="34"/>
      <c r="F3" s="39"/>
      <c r="G3" s="39"/>
    </row>
    <row r="4" spans="1:7" x14ac:dyDescent="0.25">
      <c r="A4" s="36" t="s">
        <v>170</v>
      </c>
      <c r="B4" s="36" t="s">
        <v>169</v>
      </c>
      <c r="C4" s="36" t="s">
        <v>168</v>
      </c>
      <c r="D4" s="57" t="s">
        <v>114</v>
      </c>
      <c r="E4" s="57" t="s">
        <v>139</v>
      </c>
      <c r="F4" s="39"/>
      <c r="G4" s="39"/>
    </row>
    <row r="5" spans="1:7" x14ac:dyDescent="0.25">
      <c r="A5" s="35"/>
      <c r="B5" s="35" t="s">
        <v>132</v>
      </c>
      <c r="C5" s="35"/>
      <c r="D5" s="59"/>
      <c r="E5" s="59">
        <v>20470</v>
      </c>
      <c r="F5" s="42"/>
      <c r="G5" s="39"/>
    </row>
    <row r="6" spans="1:7" x14ac:dyDescent="0.25">
      <c r="A6" s="35"/>
      <c r="B6" s="35" t="s">
        <v>135</v>
      </c>
      <c r="C6" s="35"/>
      <c r="D6" s="59"/>
      <c r="E6" s="59">
        <v>1000</v>
      </c>
      <c r="F6" s="42"/>
      <c r="G6" s="39"/>
    </row>
    <row r="7" spans="1:7" x14ac:dyDescent="0.25">
      <c r="A7" s="35"/>
      <c r="B7" s="35" t="s">
        <v>136</v>
      </c>
      <c r="C7" s="35"/>
      <c r="D7" s="59"/>
      <c r="E7" s="59">
        <v>-10000</v>
      </c>
      <c r="F7" s="42"/>
      <c r="G7" s="39"/>
    </row>
    <row r="8" spans="1:7" ht="18.75" x14ac:dyDescent="0.3">
      <c r="A8" s="35"/>
      <c r="B8" s="55" t="s">
        <v>56</v>
      </c>
      <c r="C8" s="65"/>
      <c r="D8" s="66"/>
      <c r="E8" s="56">
        <f>SUM(E5:E7)</f>
        <v>11470</v>
      </c>
      <c r="F8" s="42"/>
      <c r="G8" s="39"/>
    </row>
    <row r="9" spans="1:7" ht="18.75" x14ac:dyDescent="0.3">
      <c r="A9" s="35"/>
      <c r="B9" s="55"/>
      <c r="C9" s="65"/>
      <c r="D9" s="66"/>
      <c r="E9" s="56"/>
      <c r="F9" s="42"/>
      <c r="G9" s="39"/>
    </row>
    <row r="10" spans="1:7" ht="18.75" x14ac:dyDescent="0.3">
      <c r="A10" s="55" t="s">
        <v>174</v>
      </c>
      <c r="B10" s="55"/>
      <c r="C10" s="65"/>
      <c r="D10" s="66"/>
      <c r="E10" s="56"/>
      <c r="F10" s="42"/>
      <c r="G10" s="39"/>
    </row>
    <row r="11" spans="1:7" ht="15" customHeight="1" x14ac:dyDescent="0.25">
      <c r="A11" s="36" t="s">
        <v>170</v>
      </c>
      <c r="B11" s="36" t="s">
        <v>169</v>
      </c>
      <c r="C11" s="36" t="s">
        <v>168</v>
      </c>
      <c r="D11" s="57" t="s">
        <v>114</v>
      </c>
      <c r="E11" s="57" t="s">
        <v>139</v>
      </c>
      <c r="F11" s="42"/>
      <c r="G11" s="39"/>
    </row>
    <row r="12" spans="1:7" ht="15" customHeight="1" x14ac:dyDescent="0.25">
      <c r="A12" s="45">
        <v>41522</v>
      </c>
      <c r="B12" s="6" t="s">
        <v>140</v>
      </c>
      <c r="C12" s="6"/>
      <c r="D12" s="34">
        <v>45000</v>
      </c>
      <c r="E12" s="34"/>
      <c r="F12" s="42"/>
      <c r="G12" s="39"/>
    </row>
    <row r="13" spans="1:7" ht="15" customHeight="1" x14ac:dyDescent="0.25">
      <c r="A13" s="45">
        <v>41522</v>
      </c>
      <c r="B13" s="6" t="s">
        <v>141</v>
      </c>
      <c r="C13" s="6">
        <v>42.01</v>
      </c>
      <c r="D13" s="34">
        <v>90000</v>
      </c>
      <c r="E13" s="34">
        <f>D13/C13</f>
        <v>2142.3470602237562</v>
      </c>
      <c r="F13" s="42"/>
      <c r="G13" s="39"/>
    </row>
    <row r="14" spans="1:7" ht="15" customHeight="1" x14ac:dyDescent="0.25">
      <c r="A14" s="45">
        <v>42067</v>
      </c>
      <c r="B14" s="6" t="s">
        <v>142</v>
      </c>
      <c r="C14" s="6">
        <v>222</v>
      </c>
      <c r="D14" s="34">
        <v>30000</v>
      </c>
      <c r="E14" s="34">
        <f>D14/C14</f>
        <v>135.13513513513513</v>
      </c>
      <c r="F14" s="42"/>
      <c r="G14" s="39"/>
    </row>
    <row r="15" spans="1:7" ht="15" customHeight="1" x14ac:dyDescent="0.3">
      <c r="A15" s="35"/>
      <c r="B15" s="55" t="s">
        <v>56</v>
      </c>
      <c r="C15" s="65"/>
      <c r="D15" s="66"/>
      <c r="E15" s="56">
        <f>SUM(E12:E14)</f>
        <v>2277.4821953588912</v>
      </c>
      <c r="F15" s="42"/>
      <c r="G15" s="39"/>
    </row>
    <row r="16" spans="1:7" ht="15" customHeight="1" x14ac:dyDescent="0.3">
      <c r="A16" s="35"/>
      <c r="B16" s="55"/>
      <c r="C16" s="65"/>
      <c r="D16" s="66"/>
      <c r="E16" s="56"/>
      <c r="F16" s="42"/>
      <c r="G16" s="39"/>
    </row>
    <row r="17" spans="1:7" ht="18.75" x14ac:dyDescent="0.3">
      <c r="A17" s="55" t="s">
        <v>173</v>
      </c>
      <c r="B17" s="6"/>
      <c r="C17" s="6"/>
      <c r="D17" s="34"/>
      <c r="E17" s="34"/>
      <c r="F17" s="39"/>
      <c r="G17" s="39"/>
    </row>
    <row r="18" spans="1:7" x14ac:dyDescent="0.25">
      <c r="A18" s="36" t="s">
        <v>170</v>
      </c>
      <c r="B18" s="36" t="s">
        <v>169</v>
      </c>
      <c r="C18" s="36" t="s">
        <v>168</v>
      </c>
      <c r="D18" s="57" t="s">
        <v>114</v>
      </c>
      <c r="E18" s="57" t="s">
        <v>139</v>
      </c>
      <c r="F18" s="39"/>
      <c r="G18" s="39"/>
    </row>
    <row r="19" spans="1:7" x14ac:dyDescent="0.25">
      <c r="A19" s="45">
        <v>42081</v>
      </c>
      <c r="B19" s="6" t="s">
        <v>143</v>
      </c>
      <c r="C19" s="6">
        <v>222</v>
      </c>
      <c r="D19" s="34">
        <v>213000</v>
      </c>
      <c r="E19" s="34">
        <f>D19/C19</f>
        <v>959.45945945945948</v>
      </c>
      <c r="F19" s="39"/>
      <c r="G19" s="39"/>
    </row>
    <row r="20" spans="1:7" x14ac:dyDescent="0.25">
      <c r="A20" s="45">
        <v>42099</v>
      </c>
      <c r="B20" s="6" t="s">
        <v>235</v>
      </c>
      <c r="C20" s="6">
        <v>280</v>
      </c>
      <c r="D20" s="34">
        <v>18000</v>
      </c>
      <c r="E20" s="34">
        <f>D20/C20</f>
        <v>64.285714285714292</v>
      </c>
      <c r="F20" s="39"/>
      <c r="G20" s="39"/>
    </row>
    <row r="21" spans="1:7" x14ac:dyDescent="0.25">
      <c r="A21" s="45">
        <v>42129</v>
      </c>
      <c r="B21" s="6" t="s">
        <v>236</v>
      </c>
      <c r="C21" s="6">
        <v>402.35</v>
      </c>
      <c r="D21" s="34">
        <v>18000</v>
      </c>
      <c r="E21" s="34">
        <f t="shared" ref="E21:E28" si="0">D21/C21</f>
        <v>44.737169131353298</v>
      </c>
      <c r="F21" s="39"/>
      <c r="G21" s="39"/>
    </row>
    <row r="22" spans="1:7" x14ac:dyDescent="0.25">
      <c r="A22" s="45">
        <v>42160</v>
      </c>
      <c r="B22" s="6" t="s">
        <v>237</v>
      </c>
      <c r="C22" s="6">
        <v>484.41</v>
      </c>
      <c r="D22" s="34">
        <v>18000</v>
      </c>
      <c r="E22" s="34">
        <f t="shared" si="0"/>
        <v>37.15860531368056</v>
      </c>
      <c r="F22" s="39"/>
      <c r="G22" s="39"/>
    </row>
    <row r="23" spans="1:7" x14ac:dyDescent="0.25">
      <c r="A23" s="45">
        <v>42190</v>
      </c>
      <c r="B23" s="6" t="s">
        <v>238</v>
      </c>
      <c r="C23" s="6">
        <v>682</v>
      </c>
      <c r="D23" s="34">
        <v>18000</v>
      </c>
      <c r="E23" s="34">
        <f t="shared" si="0"/>
        <v>26.392961876832846</v>
      </c>
      <c r="F23" s="39"/>
      <c r="G23" s="39"/>
    </row>
    <row r="24" spans="1:7" x14ac:dyDescent="0.25">
      <c r="A24" s="45">
        <v>42221</v>
      </c>
      <c r="B24" s="6" t="s">
        <v>239</v>
      </c>
      <c r="C24" s="6">
        <v>677.85</v>
      </c>
      <c r="D24" s="34">
        <v>18000</v>
      </c>
      <c r="E24" s="34">
        <f t="shared" si="0"/>
        <v>26.554547466253595</v>
      </c>
      <c r="F24" s="39"/>
      <c r="G24" s="39"/>
    </row>
    <row r="25" spans="1:7" x14ac:dyDescent="0.25">
      <c r="A25" s="45">
        <v>42252</v>
      </c>
      <c r="B25" s="6" t="s">
        <v>240</v>
      </c>
      <c r="C25" s="6">
        <v>823.1</v>
      </c>
      <c r="D25" s="34">
        <v>18000</v>
      </c>
      <c r="E25" s="34">
        <f t="shared" si="0"/>
        <v>21.868545741708175</v>
      </c>
      <c r="F25" s="39"/>
      <c r="G25" s="39"/>
    </row>
    <row r="26" spans="1:7" x14ac:dyDescent="0.25">
      <c r="A26" s="45">
        <v>42282</v>
      </c>
      <c r="B26" s="6" t="s">
        <v>241</v>
      </c>
      <c r="C26" s="6">
        <v>823.1</v>
      </c>
      <c r="D26" s="34">
        <v>18000</v>
      </c>
      <c r="E26" s="34">
        <f t="shared" si="0"/>
        <v>21.868545741708175</v>
      </c>
      <c r="F26" s="39"/>
      <c r="G26" s="39"/>
    </row>
    <row r="27" spans="1:7" x14ac:dyDescent="0.25">
      <c r="A27" s="45">
        <v>42313</v>
      </c>
      <c r="B27" s="6" t="s">
        <v>242</v>
      </c>
      <c r="C27" s="6">
        <v>823.1</v>
      </c>
      <c r="D27" s="34">
        <v>18000</v>
      </c>
      <c r="E27" s="34">
        <f t="shared" si="0"/>
        <v>21.868545741708175</v>
      </c>
      <c r="F27" s="39"/>
      <c r="G27" s="39"/>
    </row>
    <row r="28" spans="1:7" x14ac:dyDescent="0.25">
      <c r="A28" s="45">
        <v>42343</v>
      </c>
      <c r="B28" s="6" t="s">
        <v>243</v>
      </c>
      <c r="C28" s="6">
        <v>823.1</v>
      </c>
      <c r="D28" s="34">
        <v>18000</v>
      </c>
      <c r="E28" s="34">
        <f t="shared" si="0"/>
        <v>21.868545741708175</v>
      </c>
      <c r="F28" s="39"/>
      <c r="G28" s="39"/>
    </row>
    <row r="29" spans="1:7" x14ac:dyDescent="0.25">
      <c r="A29" s="72">
        <v>42369</v>
      </c>
      <c r="B29" s="35" t="s">
        <v>234</v>
      </c>
      <c r="C29" s="35"/>
      <c r="D29" s="59">
        <v>-67428.62</v>
      </c>
      <c r="E29" s="59"/>
      <c r="F29" s="39"/>
      <c r="G29" s="39"/>
    </row>
    <row r="30" spans="1:7" ht="18.75" x14ac:dyDescent="0.3">
      <c r="A30" s="6"/>
      <c r="B30" s="55" t="s">
        <v>56</v>
      </c>
      <c r="C30" s="65">
        <v>823.1</v>
      </c>
      <c r="D30" s="66">
        <f>SUM(D19:D29)</f>
        <v>307571.38</v>
      </c>
      <c r="E30" s="56">
        <f>D30/C30</f>
        <v>373.67437735390598</v>
      </c>
      <c r="F30" s="39"/>
      <c r="G30" s="39"/>
    </row>
    <row r="31" spans="1:7" ht="18.75" x14ac:dyDescent="0.3">
      <c r="A31" s="6"/>
      <c r="B31" s="55"/>
      <c r="C31" s="65"/>
      <c r="D31" s="66"/>
      <c r="E31" s="56"/>
      <c r="F31" s="39"/>
      <c r="G31" s="39"/>
    </row>
    <row r="32" spans="1:7" ht="18.75" x14ac:dyDescent="0.3">
      <c r="A32" s="55" t="s">
        <v>167</v>
      </c>
      <c r="B32" s="6"/>
      <c r="C32" s="6"/>
      <c r="D32" s="34"/>
      <c r="E32" s="34"/>
      <c r="F32" s="39"/>
      <c r="G32" s="39"/>
    </row>
    <row r="33" spans="1:7" x14ac:dyDescent="0.25">
      <c r="A33" s="36" t="s">
        <v>170</v>
      </c>
      <c r="B33" s="36" t="s">
        <v>169</v>
      </c>
      <c r="C33" s="36" t="s">
        <v>168</v>
      </c>
      <c r="D33" s="57" t="s">
        <v>114</v>
      </c>
      <c r="E33" s="57" t="s">
        <v>139</v>
      </c>
      <c r="F33" s="39"/>
      <c r="G33" s="39"/>
    </row>
    <row r="34" spans="1:7" x14ac:dyDescent="0.25">
      <c r="A34" s="45">
        <v>41426</v>
      </c>
      <c r="B34" s="6" t="s">
        <v>175</v>
      </c>
      <c r="C34" s="6"/>
      <c r="D34" s="34">
        <v>129193.08</v>
      </c>
      <c r="E34" s="34"/>
      <c r="F34" s="39"/>
      <c r="G34" s="39"/>
    </row>
    <row r="35" spans="1:7" x14ac:dyDescent="0.25">
      <c r="A35" s="45">
        <v>41639</v>
      </c>
      <c r="B35" s="6" t="s">
        <v>176</v>
      </c>
      <c r="C35" s="6"/>
      <c r="D35" s="34">
        <v>37000</v>
      </c>
      <c r="E35" s="34"/>
      <c r="F35" s="39"/>
      <c r="G35" s="39"/>
    </row>
    <row r="36" spans="1:7" x14ac:dyDescent="0.25">
      <c r="A36" s="45">
        <v>41639</v>
      </c>
      <c r="B36" s="6" t="s">
        <v>177</v>
      </c>
      <c r="C36" s="6"/>
      <c r="D36" s="34">
        <v>173910</v>
      </c>
      <c r="E36" s="34"/>
      <c r="F36" s="39"/>
      <c r="G36" s="39"/>
    </row>
    <row r="37" spans="1:7" x14ac:dyDescent="0.25">
      <c r="A37" s="45">
        <v>41639</v>
      </c>
      <c r="B37" s="6" t="s">
        <v>178</v>
      </c>
      <c r="C37" s="6"/>
      <c r="D37" s="34">
        <v>-184151.78</v>
      </c>
      <c r="E37" s="34"/>
      <c r="F37" s="39"/>
      <c r="G37" s="39"/>
    </row>
    <row r="38" spans="1:7" ht="18.75" x14ac:dyDescent="0.3">
      <c r="A38" s="6"/>
      <c r="B38" s="55" t="s">
        <v>56</v>
      </c>
      <c r="C38" s="65">
        <v>64.099999999999994</v>
      </c>
      <c r="D38" s="66">
        <f>SUM(D34:D37)</f>
        <v>155951.30000000002</v>
      </c>
      <c r="E38" s="56">
        <f>D38/C38</f>
        <v>2432.9375975039006</v>
      </c>
      <c r="F38" s="39"/>
      <c r="G38" s="39"/>
    </row>
    <row r="39" spans="1:7" x14ac:dyDescent="0.25">
      <c r="A39" s="6"/>
      <c r="B39" s="6"/>
      <c r="C39" s="6"/>
      <c r="D39" s="34"/>
      <c r="E39" s="34"/>
      <c r="F39" s="39"/>
      <c r="G39" s="39"/>
    </row>
    <row r="40" spans="1:7" ht="18.75" x14ac:dyDescent="0.3">
      <c r="A40" s="6"/>
      <c r="B40" s="55" t="s">
        <v>180</v>
      </c>
      <c r="C40" s="6"/>
      <c r="D40" s="34"/>
      <c r="E40" s="56">
        <f>E38*0.65</f>
        <v>1581.4094383775355</v>
      </c>
      <c r="F40" s="39"/>
      <c r="G40" s="39"/>
    </row>
    <row r="41" spans="1:7" x14ac:dyDescent="0.25">
      <c r="A41" s="6"/>
      <c r="B41" s="6"/>
      <c r="C41" s="6"/>
      <c r="D41" s="34"/>
      <c r="E41" s="34"/>
      <c r="F41" s="39"/>
      <c r="G41" s="39"/>
    </row>
    <row r="42" spans="1:7" x14ac:dyDescent="0.25">
      <c r="A42" s="6"/>
      <c r="B42" s="6"/>
      <c r="C42" s="6"/>
      <c r="D42" s="34"/>
      <c r="E42" s="34"/>
      <c r="F42" s="39"/>
      <c r="G42" s="39"/>
    </row>
    <row r="43" spans="1:7" ht="18.75" x14ac:dyDescent="0.3">
      <c r="A43" s="55" t="s">
        <v>181</v>
      </c>
      <c r="B43" s="6"/>
      <c r="C43" s="6"/>
      <c r="D43" s="34"/>
      <c r="E43" s="34"/>
      <c r="F43" s="39"/>
      <c r="G43" s="39"/>
    </row>
    <row r="44" spans="1:7" x14ac:dyDescent="0.25">
      <c r="A44" s="6"/>
      <c r="B44" s="6"/>
      <c r="C44" s="6"/>
      <c r="D44" s="34"/>
      <c r="E44" s="57" t="s">
        <v>139</v>
      </c>
      <c r="F44" s="39"/>
      <c r="G44" s="39"/>
    </row>
    <row r="45" spans="1:7" x14ac:dyDescent="0.25">
      <c r="A45" s="6"/>
      <c r="B45" s="6" t="s">
        <v>172</v>
      </c>
      <c r="C45" s="6"/>
      <c r="D45" s="34"/>
      <c r="E45" s="34">
        <v>11470</v>
      </c>
      <c r="F45" s="39"/>
      <c r="G45" s="39"/>
    </row>
    <row r="46" spans="1:7" x14ac:dyDescent="0.25">
      <c r="A46" s="6"/>
      <c r="B46" s="6" t="s">
        <v>174</v>
      </c>
      <c r="C46" s="6"/>
      <c r="D46" s="34"/>
      <c r="E46" s="34">
        <v>2277.4821953588912</v>
      </c>
      <c r="F46" s="39"/>
      <c r="G46" s="39"/>
    </row>
    <row r="47" spans="1:7" x14ac:dyDescent="0.25">
      <c r="A47" s="6"/>
      <c r="B47" s="6" t="s">
        <v>173</v>
      </c>
      <c r="C47" s="6"/>
      <c r="D47" s="34"/>
      <c r="E47" s="34">
        <v>373.67437735390598</v>
      </c>
      <c r="F47" s="39"/>
      <c r="G47" s="39"/>
    </row>
    <row r="48" spans="1:7" x14ac:dyDescent="0.25">
      <c r="A48" s="6"/>
      <c r="B48" s="6" t="s">
        <v>167</v>
      </c>
      <c r="C48" s="6"/>
      <c r="D48" s="34"/>
      <c r="E48" s="34">
        <v>1581.4094383775355</v>
      </c>
      <c r="F48" s="39"/>
      <c r="G48" s="39"/>
    </row>
    <row r="49" spans="1:7" x14ac:dyDescent="0.25">
      <c r="A49" s="6"/>
      <c r="B49" s="6"/>
      <c r="C49" s="6"/>
      <c r="D49" s="34"/>
      <c r="E49" s="34"/>
      <c r="F49" s="39"/>
      <c r="G49" s="39"/>
    </row>
    <row r="50" spans="1:7" ht="18.75" x14ac:dyDescent="0.3">
      <c r="A50" s="6"/>
      <c r="B50" s="55" t="s">
        <v>56</v>
      </c>
      <c r="C50" s="55"/>
      <c r="D50" s="56"/>
      <c r="E50" s="56">
        <f>SUM(E45:E49)</f>
        <v>15702.566011090332</v>
      </c>
      <c r="F50" s="39"/>
      <c r="G50" s="39"/>
    </row>
    <row r="51" spans="1:7" x14ac:dyDescent="0.25">
      <c r="A51" s="6"/>
      <c r="B51" s="6"/>
      <c r="C51" s="6"/>
      <c r="D51" s="34"/>
      <c r="E51" s="34"/>
      <c r="F51" s="39"/>
      <c r="G51" s="39"/>
    </row>
    <row r="52" spans="1:7" ht="18.75" x14ac:dyDescent="0.3">
      <c r="A52" s="6"/>
      <c r="B52" s="55" t="s">
        <v>182</v>
      </c>
      <c r="C52" s="6"/>
      <c r="D52" s="34"/>
      <c r="E52" s="56">
        <f>E50/4</f>
        <v>3925.641502772583</v>
      </c>
      <c r="F52" s="41">
        <f>E50/5</f>
        <v>3140.5132022180665</v>
      </c>
      <c r="G52" s="39"/>
    </row>
    <row r="53" spans="1:7" x14ac:dyDescent="0.25">
      <c r="A53" s="6"/>
      <c r="B53" s="6"/>
      <c r="C53" s="6"/>
      <c r="D53" s="34"/>
      <c r="E53" s="34"/>
      <c r="F53" s="39"/>
      <c r="G53" s="39"/>
    </row>
    <row r="54" spans="1:7" ht="18.75" x14ac:dyDescent="0.3">
      <c r="A54" s="55" t="s">
        <v>138</v>
      </c>
      <c r="B54" s="35"/>
      <c r="C54" s="35"/>
      <c r="D54" s="34"/>
      <c r="E54" s="34"/>
      <c r="F54" s="39"/>
      <c r="G54" s="39"/>
    </row>
    <row r="55" spans="1:7" x14ac:dyDescent="0.25">
      <c r="A55" s="100" t="s">
        <v>131</v>
      </c>
      <c r="B55" s="100"/>
      <c r="C55" s="6"/>
      <c r="D55" s="34"/>
      <c r="E55" s="67"/>
      <c r="F55" s="39"/>
      <c r="G55" s="39"/>
    </row>
    <row r="56" spans="1:7" x14ac:dyDescent="0.25">
      <c r="A56" s="45">
        <v>41415</v>
      </c>
      <c r="B56" s="6" t="s">
        <v>185</v>
      </c>
      <c r="C56" s="6">
        <v>1775.06</v>
      </c>
      <c r="D56" s="34"/>
      <c r="E56" s="67">
        <v>2816.80619246673</v>
      </c>
      <c r="F56" s="39"/>
      <c r="G56" s="39"/>
    </row>
    <row r="57" spans="1:7" x14ac:dyDescent="0.25">
      <c r="A57" s="45">
        <v>41444</v>
      </c>
      <c r="B57" s="6" t="s">
        <v>185</v>
      </c>
      <c r="C57" s="6">
        <v>1775.06</v>
      </c>
      <c r="D57" s="34"/>
      <c r="E57" s="67">
        <v>1802.7559631787101</v>
      </c>
      <c r="F57" s="39"/>
      <c r="G57" s="39"/>
    </row>
    <row r="58" spans="1:7" ht="18.75" x14ac:dyDescent="0.3">
      <c r="A58" s="6"/>
      <c r="B58" s="6"/>
      <c r="C58" s="55" t="s">
        <v>60</v>
      </c>
      <c r="D58" s="56"/>
      <c r="E58" s="56">
        <f>E52-E56-E57</f>
        <v>-693.92065287285709</v>
      </c>
      <c r="F58" s="39"/>
      <c r="G58" s="39"/>
    </row>
    <row r="59" spans="1:7" x14ac:dyDescent="0.25">
      <c r="A59" s="6"/>
      <c r="B59" s="6"/>
      <c r="C59" s="6"/>
      <c r="D59" s="34"/>
      <c r="E59" s="34"/>
      <c r="F59" s="39"/>
      <c r="G59" s="39"/>
    </row>
    <row r="60" spans="1:7" x14ac:dyDescent="0.25">
      <c r="A60" s="100" t="s">
        <v>57</v>
      </c>
      <c r="B60" s="100"/>
      <c r="C60" s="68"/>
      <c r="D60" s="34"/>
      <c r="E60" s="34"/>
      <c r="F60" s="39"/>
      <c r="G60" s="39"/>
    </row>
    <row r="61" spans="1:7" x14ac:dyDescent="0.25">
      <c r="A61" s="68"/>
      <c r="B61" s="69" t="s">
        <v>184</v>
      </c>
      <c r="C61" s="6"/>
      <c r="D61" s="34"/>
      <c r="E61" s="34">
        <v>5000</v>
      </c>
      <c r="F61" s="39"/>
      <c r="G61" s="39"/>
    </row>
    <row r="62" spans="1:7" ht="18.75" x14ac:dyDescent="0.3">
      <c r="A62" s="6"/>
      <c r="B62" s="6"/>
      <c r="C62" s="55" t="s">
        <v>60</v>
      </c>
      <c r="D62" s="56"/>
      <c r="E62" s="56">
        <f>E52-E61</f>
        <v>-1074.358497227417</v>
      </c>
      <c r="F62" s="39"/>
      <c r="G62" s="39"/>
    </row>
    <row r="63" spans="1:7" x14ac:dyDescent="0.25">
      <c r="A63" s="6"/>
      <c r="B63" s="6"/>
      <c r="C63" s="6"/>
      <c r="D63" s="34"/>
      <c r="E63" s="34"/>
      <c r="F63" s="39"/>
      <c r="G63" s="39"/>
    </row>
    <row r="64" spans="1:7" x14ac:dyDescent="0.25">
      <c r="A64" s="100" t="s">
        <v>45</v>
      </c>
      <c r="B64" s="100"/>
      <c r="C64" s="6"/>
      <c r="D64" s="34"/>
      <c r="E64" s="34"/>
      <c r="F64" s="39"/>
      <c r="G64" s="39"/>
    </row>
    <row r="65" spans="1:7" x14ac:dyDescent="0.25">
      <c r="A65" s="45">
        <v>41401</v>
      </c>
      <c r="B65" s="6" t="s">
        <v>179</v>
      </c>
      <c r="C65" s="34">
        <v>27.29</v>
      </c>
      <c r="D65" s="34">
        <v>10000</v>
      </c>
      <c r="E65" s="34">
        <f>D65/C65</f>
        <v>366.4345914254306</v>
      </c>
      <c r="F65" s="39"/>
      <c r="G65" s="39"/>
    </row>
    <row r="66" spans="1:7" x14ac:dyDescent="0.25">
      <c r="A66" s="45"/>
      <c r="B66" s="6" t="s">
        <v>166</v>
      </c>
      <c r="C66" s="6">
        <v>42.01</v>
      </c>
      <c r="D66" s="59">
        <v>12566.8375</v>
      </c>
      <c r="E66" s="34">
        <f>D66/C66</f>
        <v>299.13919304927401</v>
      </c>
      <c r="F66" s="39"/>
      <c r="G66" s="39">
        <f>SUM(E65:E66)</f>
        <v>665.57378447470455</v>
      </c>
    </row>
    <row r="67" spans="1:7" ht="18.75" x14ac:dyDescent="0.3">
      <c r="A67" s="6"/>
      <c r="B67" s="6"/>
      <c r="C67" s="55" t="s">
        <v>60</v>
      </c>
      <c r="D67" s="56"/>
      <c r="E67" s="56">
        <f>E52-E66</f>
        <v>3626.5023097233088</v>
      </c>
      <c r="F67" s="39"/>
      <c r="G67" s="39"/>
    </row>
    <row r="68" spans="1:7" x14ac:dyDescent="0.25">
      <c r="A68" s="6"/>
      <c r="B68" s="6"/>
      <c r="C68" s="6"/>
      <c r="D68" s="34"/>
      <c r="E68" s="34"/>
      <c r="F68" s="39"/>
      <c r="G68" s="39"/>
    </row>
    <row r="69" spans="1:7" x14ac:dyDescent="0.25">
      <c r="A69" s="6"/>
      <c r="B69" s="6"/>
      <c r="C69" s="6"/>
      <c r="D69" s="34"/>
      <c r="E69" s="34"/>
      <c r="F69" s="39"/>
      <c r="G69" s="39"/>
    </row>
    <row r="70" spans="1:7" ht="18.75" x14ac:dyDescent="0.3">
      <c r="A70" s="55" t="s">
        <v>171</v>
      </c>
      <c r="B70" s="6"/>
      <c r="C70" s="6"/>
      <c r="D70" s="34"/>
      <c r="E70" s="34"/>
      <c r="F70" s="39"/>
      <c r="G70" s="39"/>
    </row>
    <row r="71" spans="1:7" x14ac:dyDescent="0.25">
      <c r="A71" s="36" t="s">
        <v>170</v>
      </c>
      <c r="B71" s="36" t="s">
        <v>169</v>
      </c>
      <c r="C71" s="36" t="s">
        <v>168</v>
      </c>
      <c r="D71" s="57" t="s">
        <v>114</v>
      </c>
      <c r="E71" s="57" t="s">
        <v>139</v>
      </c>
      <c r="F71" s="39"/>
      <c r="G71" s="39"/>
    </row>
    <row r="72" spans="1:7" x14ac:dyDescent="0.25">
      <c r="A72" s="46">
        <v>41395</v>
      </c>
      <c r="B72" s="6" t="s">
        <v>133</v>
      </c>
      <c r="C72" s="6">
        <v>32.51</v>
      </c>
      <c r="D72" s="34">
        <v>650000</v>
      </c>
      <c r="E72" s="34">
        <f>D72/32.51</f>
        <v>19993.848046754847</v>
      </c>
      <c r="F72" s="39"/>
      <c r="G72" s="39"/>
    </row>
    <row r="73" spans="1:7" x14ac:dyDescent="0.25">
      <c r="A73" s="46">
        <v>41395</v>
      </c>
      <c r="B73" s="6" t="s">
        <v>134</v>
      </c>
      <c r="C73" s="6">
        <v>32.51</v>
      </c>
      <c r="D73" s="34">
        <v>100000</v>
      </c>
      <c r="E73" s="34">
        <f>D73/32.51</f>
        <v>3075.9766225776684</v>
      </c>
      <c r="F73" s="39"/>
      <c r="G73" s="39"/>
    </row>
    <row r="74" spans="1:7" x14ac:dyDescent="0.25">
      <c r="A74" s="46">
        <v>41395</v>
      </c>
      <c r="B74" s="6" t="s">
        <v>137</v>
      </c>
      <c r="C74" s="6"/>
      <c r="D74" s="34"/>
      <c r="E74" s="34">
        <v>8000</v>
      </c>
      <c r="F74" s="39"/>
      <c r="G74" s="39"/>
    </row>
    <row r="75" spans="1:7" x14ac:dyDescent="0.25">
      <c r="A75" s="6"/>
      <c r="B75" s="6"/>
      <c r="C75" s="6"/>
      <c r="D75" s="34"/>
      <c r="E75" s="34"/>
      <c r="F75" s="39"/>
      <c r="G75" s="39"/>
    </row>
    <row r="76" spans="1:7" ht="18.75" x14ac:dyDescent="0.3">
      <c r="A76" s="6"/>
      <c r="B76" s="55" t="s">
        <v>56</v>
      </c>
      <c r="C76" s="55"/>
      <c r="D76" s="56"/>
      <c r="E76" s="73">
        <f>SUM(E72:E75)</f>
        <v>31069.824669332516</v>
      </c>
      <c r="F76" s="39"/>
      <c r="G76" s="39"/>
    </row>
    <row r="77" spans="1:7" x14ac:dyDescent="0.25">
      <c r="A77" s="38"/>
      <c r="B77" s="38"/>
      <c r="C77" s="38"/>
      <c r="D77" s="39"/>
      <c r="E77" s="39"/>
      <c r="F77" s="39"/>
      <c r="G77" s="39"/>
    </row>
  </sheetData>
  <mergeCells count="4">
    <mergeCell ref="A64:B64"/>
    <mergeCell ref="A1:E1"/>
    <mergeCell ref="A55:B55"/>
    <mergeCell ref="A60:B60"/>
  </mergeCells>
  <pageMargins left="0.39370078740157483" right="0.39370078740157483" top="0.39370078740157483" bottom="0.39370078740157483" header="0.31496062992125984" footer="0.31496062992125984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topLeftCell="A40" workbookViewId="0">
      <selection activeCell="G55" sqref="G55"/>
    </sheetView>
  </sheetViews>
  <sheetFormatPr baseColWidth="10" defaultRowHeight="15" x14ac:dyDescent="0.25"/>
  <cols>
    <col min="2" max="2" width="56" customWidth="1"/>
    <col min="3" max="3" width="16.7109375" customWidth="1"/>
    <col min="4" max="5" width="15.140625" style="1" customWidth="1"/>
    <col min="6" max="8" width="13.5703125" style="1" bestFit="1" customWidth="1"/>
    <col min="9" max="10" width="11.42578125" style="1"/>
  </cols>
  <sheetData>
    <row r="1" spans="1:7" ht="23.25" x14ac:dyDescent="0.35">
      <c r="A1" s="101" t="s">
        <v>275</v>
      </c>
      <c r="B1" s="101"/>
      <c r="C1" s="101"/>
      <c r="D1" s="101"/>
      <c r="E1" s="101"/>
    </row>
    <row r="2" spans="1:7" ht="18.75" x14ac:dyDescent="0.3">
      <c r="A2" s="55" t="s">
        <v>172</v>
      </c>
      <c r="B2" s="6"/>
      <c r="C2" s="6"/>
      <c r="D2" s="34"/>
      <c r="E2" s="34"/>
      <c r="F2" s="39"/>
      <c r="G2" s="39"/>
    </row>
    <row r="3" spans="1:7" x14ac:dyDescent="0.25">
      <c r="A3" s="36" t="s">
        <v>170</v>
      </c>
      <c r="B3" s="36" t="s">
        <v>169</v>
      </c>
      <c r="C3" s="36" t="s">
        <v>168</v>
      </c>
      <c r="D3" s="57" t="s">
        <v>114</v>
      </c>
      <c r="E3" s="57" t="s">
        <v>139</v>
      </c>
      <c r="F3" s="39"/>
      <c r="G3" s="39"/>
    </row>
    <row r="4" spans="1:7" x14ac:dyDescent="0.25">
      <c r="A4" s="35"/>
      <c r="B4" s="35" t="s">
        <v>132</v>
      </c>
      <c r="C4" s="35"/>
      <c r="D4" s="59"/>
      <c r="E4" s="59">
        <v>20470</v>
      </c>
      <c r="F4" s="42"/>
      <c r="G4" s="39"/>
    </row>
    <row r="5" spans="1:7" x14ac:dyDescent="0.25">
      <c r="A5" s="35"/>
      <c r="B5" s="35" t="s">
        <v>135</v>
      </c>
      <c r="C5" s="35"/>
      <c r="D5" s="59"/>
      <c r="E5" s="59">
        <v>1000</v>
      </c>
      <c r="F5" s="42"/>
      <c r="G5" s="39"/>
    </row>
    <row r="6" spans="1:7" x14ac:dyDescent="0.25">
      <c r="A6" s="35"/>
      <c r="B6" s="35" t="s">
        <v>136</v>
      </c>
      <c r="C6" s="35"/>
      <c r="D6" s="59"/>
      <c r="E6" s="59">
        <v>-10000</v>
      </c>
      <c r="F6" s="42"/>
      <c r="G6" s="39"/>
    </row>
    <row r="7" spans="1:7" ht="18.75" x14ac:dyDescent="0.3">
      <c r="A7" s="35"/>
      <c r="B7" s="55" t="s">
        <v>56</v>
      </c>
      <c r="C7" s="65"/>
      <c r="D7" s="66"/>
      <c r="E7" s="56">
        <f>SUM(E4:E6)</f>
        <v>11470</v>
      </c>
      <c r="F7" s="42"/>
      <c r="G7" s="39"/>
    </row>
    <row r="8" spans="1:7" ht="18.75" x14ac:dyDescent="0.3">
      <c r="A8" s="35"/>
      <c r="B8" s="55"/>
      <c r="C8" s="65"/>
      <c r="D8" s="66"/>
      <c r="E8" s="56"/>
      <c r="F8" s="42"/>
      <c r="G8" s="39"/>
    </row>
    <row r="9" spans="1:7" ht="18.75" x14ac:dyDescent="0.3">
      <c r="A9" s="55" t="s">
        <v>174</v>
      </c>
      <c r="B9" s="55"/>
      <c r="C9" s="65"/>
      <c r="D9" s="66"/>
      <c r="E9" s="56"/>
      <c r="F9" s="42"/>
      <c r="G9" s="39"/>
    </row>
    <row r="10" spans="1:7" ht="15" customHeight="1" x14ac:dyDescent="0.25">
      <c r="A10" s="36" t="s">
        <v>170</v>
      </c>
      <c r="B10" s="36" t="s">
        <v>169</v>
      </c>
      <c r="C10" s="36" t="s">
        <v>168</v>
      </c>
      <c r="D10" s="57" t="s">
        <v>114</v>
      </c>
      <c r="E10" s="57" t="s">
        <v>139</v>
      </c>
      <c r="F10" s="42"/>
      <c r="G10" s="39"/>
    </row>
    <row r="11" spans="1:7" ht="15" customHeight="1" x14ac:dyDescent="0.25">
      <c r="A11" s="45">
        <v>41522</v>
      </c>
      <c r="B11" s="6" t="s">
        <v>140</v>
      </c>
      <c r="C11" s="6"/>
      <c r="D11" s="34">
        <v>45000</v>
      </c>
      <c r="E11" s="34"/>
      <c r="F11" s="42"/>
      <c r="G11" s="39"/>
    </row>
    <row r="12" spans="1:7" ht="15" customHeight="1" x14ac:dyDescent="0.25">
      <c r="A12" s="45">
        <v>41522</v>
      </c>
      <c r="B12" s="6" t="s">
        <v>141</v>
      </c>
      <c r="C12" s="6">
        <v>42.01</v>
      </c>
      <c r="D12" s="34">
        <v>90000</v>
      </c>
      <c r="E12" s="34">
        <f>D12/C12</f>
        <v>2142.3470602237562</v>
      </c>
      <c r="F12" s="42"/>
      <c r="G12" s="39"/>
    </row>
    <row r="13" spans="1:7" ht="15" customHeight="1" x14ac:dyDescent="0.25">
      <c r="A13" s="45">
        <v>42067</v>
      </c>
      <c r="B13" s="6" t="s">
        <v>142</v>
      </c>
      <c r="C13" s="6">
        <v>222</v>
      </c>
      <c r="D13" s="34">
        <v>30000</v>
      </c>
      <c r="E13" s="34">
        <f>D13/C13</f>
        <v>135.13513513513513</v>
      </c>
      <c r="F13" s="42"/>
      <c r="G13" s="39"/>
    </row>
    <row r="14" spans="1:7" ht="15" customHeight="1" x14ac:dyDescent="0.3">
      <c r="A14" s="35"/>
      <c r="B14" s="55" t="s">
        <v>56</v>
      </c>
      <c r="C14" s="65"/>
      <c r="D14" s="66"/>
      <c r="E14" s="56">
        <f>SUM(E11:E13)</f>
        <v>2277.4821953588912</v>
      </c>
      <c r="F14" s="42"/>
      <c r="G14" s="39"/>
    </row>
    <row r="15" spans="1:7" ht="15" customHeight="1" x14ac:dyDescent="0.3">
      <c r="A15" s="35"/>
      <c r="B15" s="55"/>
      <c r="C15" s="65"/>
      <c r="D15" s="66"/>
      <c r="E15" s="56"/>
      <c r="F15" s="42"/>
      <c r="G15" s="39"/>
    </row>
    <row r="16" spans="1:7" ht="18.75" x14ac:dyDescent="0.3">
      <c r="A16" s="55" t="s">
        <v>173</v>
      </c>
      <c r="B16" s="6"/>
      <c r="C16" s="6"/>
      <c r="D16" s="34"/>
      <c r="E16" s="34"/>
      <c r="F16" s="39"/>
      <c r="G16" s="39"/>
    </row>
    <row r="17" spans="1:7" x14ac:dyDescent="0.25">
      <c r="A17" s="36" t="s">
        <v>170</v>
      </c>
      <c r="B17" s="36" t="s">
        <v>169</v>
      </c>
      <c r="C17" s="36" t="s">
        <v>168</v>
      </c>
      <c r="D17" s="57" t="s">
        <v>114</v>
      </c>
      <c r="E17" s="57" t="s">
        <v>139</v>
      </c>
      <c r="F17" s="39"/>
      <c r="G17" s="39"/>
    </row>
    <row r="18" spans="1:7" x14ac:dyDescent="0.25">
      <c r="A18" s="45">
        <v>42081</v>
      </c>
      <c r="B18" s="6" t="s">
        <v>143</v>
      </c>
      <c r="C18" s="6">
        <v>222</v>
      </c>
      <c r="D18" s="34">
        <v>213000</v>
      </c>
      <c r="E18" s="34">
        <f>D18/C18</f>
        <v>959.45945945945948</v>
      </c>
      <c r="F18" s="39"/>
      <c r="G18" s="39"/>
    </row>
    <row r="19" spans="1:7" x14ac:dyDescent="0.25">
      <c r="A19" s="45">
        <v>42099</v>
      </c>
      <c r="B19" s="6" t="s">
        <v>235</v>
      </c>
      <c r="C19" s="6">
        <v>280</v>
      </c>
      <c r="D19" s="34">
        <v>18000</v>
      </c>
      <c r="E19" s="34">
        <f>D19/C19</f>
        <v>64.285714285714292</v>
      </c>
      <c r="F19" s="39"/>
      <c r="G19" s="39"/>
    </row>
    <row r="20" spans="1:7" x14ac:dyDescent="0.25">
      <c r="A20" s="45">
        <v>42129</v>
      </c>
      <c r="B20" s="6" t="s">
        <v>236</v>
      </c>
      <c r="C20" s="6">
        <v>402.35</v>
      </c>
      <c r="D20" s="34">
        <v>18000</v>
      </c>
      <c r="E20" s="34">
        <f t="shared" ref="E20:E27" si="0">D20/C20</f>
        <v>44.737169131353298</v>
      </c>
      <c r="F20" s="39"/>
      <c r="G20" s="39"/>
    </row>
    <row r="21" spans="1:7" x14ac:dyDescent="0.25">
      <c r="A21" s="45">
        <v>42160</v>
      </c>
      <c r="B21" s="6" t="s">
        <v>237</v>
      </c>
      <c r="C21" s="6">
        <v>484.41</v>
      </c>
      <c r="D21" s="34">
        <v>18000</v>
      </c>
      <c r="E21" s="34">
        <f t="shared" si="0"/>
        <v>37.15860531368056</v>
      </c>
      <c r="F21" s="39"/>
      <c r="G21" s="39"/>
    </row>
    <row r="22" spans="1:7" x14ac:dyDescent="0.25">
      <c r="A22" s="45">
        <v>42190</v>
      </c>
      <c r="B22" s="6" t="s">
        <v>238</v>
      </c>
      <c r="C22" s="6">
        <v>682</v>
      </c>
      <c r="D22" s="34">
        <v>18000</v>
      </c>
      <c r="E22" s="34">
        <f t="shared" si="0"/>
        <v>26.392961876832846</v>
      </c>
      <c r="F22" s="39"/>
      <c r="G22" s="39"/>
    </row>
    <row r="23" spans="1:7" x14ac:dyDescent="0.25">
      <c r="A23" s="45">
        <v>42221</v>
      </c>
      <c r="B23" s="6" t="s">
        <v>239</v>
      </c>
      <c r="C23" s="6">
        <v>677.85</v>
      </c>
      <c r="D23" s="34">
        <v>18000</v>
      </c>
      <c r="E23" s="34">
        <f t="shared" si="0"/>
        <v>26.554547466253595</v>
      </c>
      <c r="F23" s="39"/>
      <c r="G23" s="39"/>
    </row>
    <row r="24" spans="1:7" x14ac:dyDescent="0.25">
      <c r="A24" s="45">
        <v>42252</v>
      </c>
      <c r="B24" s="6" t="s">
        <v>240</v>
      </c>
      <c r="C24" s="6">
        <v>823.1</v>
      </c>
      <c r="D24" s="34">
        <v>18000</v>
      </c>
      <c r="E24" s="34">
        <f t="shared" si="0"/>
        <v>21.868545741708175</v>
      </c>
      <c r="F24" s="39"/>
      <c r="G24" s="39"/>
    </row>
    <row r="25" spans="1:7" x14ac:dyDescent="0.25">
      <c r="A25" s="45">
        <v>42282</v>
      </c>
      <c r="B25" s="6" t="s">
        <v>241</v>
      </c>
      <c r="C25" s="6">
        <v>823.1</v>
      </c>
      <c r="D25" s="34">
        <v>18000</v>
      </c>
      <c r="E25" s="34">
        <f t="shared" si="0"/>
        <v>21.868545741708175</v>
      </c>
      <c r="F25" s="39"/>
      <c r="G25" s="39"/>
    </row>
    <row r="26" spans="1:7" x14ac:dyDescent="0.25">
      <c r="A26" s="45">
        <v>42313</v>
      </c>
      <c r="B26" s="6" t="s">
        <v>242</v>
      </c>
      <c r="C26" s="6">
        <v>823.1</v>
      </c>
      <c r="D26" s="34">
        <v>18000</v>
      </c>
      <c r="E26" s="34">
        <f t="shared" si="0"/>
        <v>21.868545741708175</v>
      </c>
      <c r="F26" s="39"/>
      <c r="G26" s="39"/>
    </row>
    <row r="27" spans="1:7" x14ac:dyDescent="0.25">
      <c r="A27" s="45">
        <v>42343</v>
      </c>
      <c r="B27" s="6" t="s">
        <v>243</v>
      </c>
      <c r="C27" s="6">
        <v>823.1</v>
      </c>
      <c r="D27" s="34">
        <v>18000</v>
      </c>
      <c r="E27" s="34">
        <f t="shared" si="0"/>
        <v>21.868545741708175</v>
      </c>
      <c r="F27" s="39"/>
      <c r="G27" s="39"/>
    </row>
    <row r="28" spans="1:7" x14ac:dyDescent="0.25">
      <c r="A28" s="72">
        <v>42369</v>
      </c>
      <c r="B28" s="35" t="s">
        <v>234</v>
      </c>
      <c r="C28" s="35"/>
      <c r="D28" s="59">
        <v>-67428.62</v>
      </c>
      <c r="E28" s="59"/>
      <c r="F28" s="39"/>
      <c r="G28" s="39"/>
    </row>
    <row r="29" spans="1:7" ht="18.75" x14ac:dyDescent="0.3">
      <c r="A29" s="6"/>
      <c r="B29" s="55" t="s">
        <v>56</v>
      </c>
      <c r="C29" s="65">
        <v>823.1</v>
      </c>
      <c r="D29" s="66">
        <f>SUM(D18:D28)</f>
        <v>307571.38</v>
      </c>
      <c r="E29" s="56">
        <f>D29/C29</f>
        <v>373.67437735390598</v>
      </c>
      <c r="F29" s="39"/>
      <c r="G29" s="39"/>
    </row>
    <row r="30" spans="1:7" ht="18.75" x14ac:dyDescent="0.3">
      <c r="A30" s="6"/>
      <c r="B30" s="55"/>
      <c r="C30" s="65"/>
      <c r="D30" s="66"/>
      <c r="E30" s="56"/>
      <c r="F30" s="39"/>
      <c r="G30" s="39"/>
    </row>
    <row r="31" spans="1:7" ht="18.75" x14ac:dyDescent="0.3">
      <c r="A31" s="55" t="s">
        <v>167</v>
      </c>
      <c r="B31" s="6"/>
      <c r="C31" s="6"/>
      <c r="D31" s="34"/>
      <c r="E31" s="34"/>
      <c r="F31" s="39"/>
      <c r="G31" s="39"/>
    </row>
    <row r="32" spans="1:7" x14ac:dyDescent="0.25">
      <c r="A32" s="36" t="s">
        <v>170</v>
      </c>
      <c r="B32" s="36" t="s">
        <v>169</v>
      </c>
      <c r="C32" s="36" t="s">
        <v>168</v>
      </c>
      <c r="D32" s="57" t="s">
        <v>114</v>
      </c>
      <c r="E32" s="57" t="s">
        <v>139</v>
      </c>
      <c r="F32" s="39"/>
      <c r="G32" s="39"/>
    </row>
    <row r="33" spans="1:7" x14ac:dyDescent="0.25">
      <c r="A33" s="45">
        <v>41426</v>
      </c>
      <c r="B33" s="6" t="s">
        <v>175</v>
      </c>
      <c r="C33" s="6"/>
      <c r="D33" s="34">
        <v>129193.08</v>
      </c>
      <c r="E33" s="34"/>
      <c r="F33" s="39"/>
      <c r="G33" s="39"/>
    </row>
    <row r="34" spans="1:7" x14ac:dyDescent="0.25">
      <c r="A34" s="45">
        <v>41639</v>
      </c>
      <c r="B34" s="6" t="s">
        <v>176</v>
      </c>
      <c r="C34" s="6"/>
      <c r="D34" s="34">
        <v>37000</v>
      </c>
      <c r="E34" s="34"/>
      <c r="F34" s="39"/>
      <c r="G34" s="39"/>
    </row>
    <row r="35" spans="1:7" x14ac:dyDescent="0.25">
      <c r="A35" s="45">
        <v>41639</v>
      </c>
      <c r="B35" s="6" t="s">
        <v>177</v>
      </c>
      <c r="C35" s="6"/>
      <c r="D35" s="34">
        <v>173910</v>
      </c>
      <c r="E35" s="34"/>
      <c r="F35" s="39"/>
      <c r="G35" s="39"/>
    </row>
    <row r="36" spans="1:7" x14ac:dyDescent="0.25">
      <c r="A36" s="45">
        <v>41639</v>
      </c>
      <c r="B36" s="6" t="s">
        <v>178</v>
      </c>
      <c r="C36" s="6"/>
      <c r="D36" s="34">
        <v>-184151.78</v>
      </c>
      <c r="E36" s="34"/>
      <c r="F36" s="39"/>
      <c r="G36" s="39"/>
    </row>
    <row r="37" spans="1:7" ht="18.75" x14ac:dyDescent="0.3">
      <c r="A37" s="6"/>
      <c r="B37" s="55" t="s">
        <v>56</v>
      </c>
      <c r="C37" s="65">
        <v>64.099999999999994</v>
      </c>
      <c r="D37" s="66">
        <f>SUM(D33:D36)</f>
        <v>155951.30000000002</v>
      </c>
      <c r="E37" s="56">
        <f>D37/C37</f>
        <v>2432.9375975039006</v>
      </c>
      <c r="F37" s="39"/>
      <c r="G37" s="39"/>
    </row>
    <row r="38" spans="1:7" x14ac:dyDescent="0.25">
      <c r="A38" s="6"/>
      <c r="B38" s="6"/>
      <c r="C38" s="6"/>
      <c r="D38" s="34"/>
      <c r="E38" s="34"/>
      <c r="F38" s="39"/>
      <c r="G38" s="39"/>
    </row>
    <row r="39" spans="1:7" ht="18.75" x14ac:dyDescent="0.3">
      <c r="A39" s="6"/>
      <c r="B39" s="55" t="s">
        <v>180</v>
      </c>
      <c r="C39" s="6"/>
      <c r="D39" s="34"/>
      <c r="E39" s="56">
        <f>E37*0.65</f>
        <v>1581.4094383775355</v>
      </c>
      <c r="F39" s="39"/>
      <c r="G39" s="39"/>
    </row>
    <row r="40" spans="1:7" ht="18.75" x14ac:dyDescent="0.3">
      <c r="A40" s="55" t="s">
        <v>181</v>
      </c>
      <c r="B40" s="6"/>
      <c r="C40" s="6"/>
      <c r="D40" s="34"/>
      <c r="E40" s="34"/>
      <c r="F40" s="39"/>
      <c r="G40" s="39"/>
    </row>
    <row r="41" spans="1:7" x14ac:dyDescent="0.25">
      <c r="A41" s="6"/>
      <c r="B41" s="6"/>
      <c r="C41" s="6"/>
      <c r="D41" s="34"/>
      <c r="E41" s="57" t="s">
        <v>139</v>
      </c>
      <c r="F41" s="39"/>
      <c r="G41" s="39"/>
    </row>
    <row r="42" spans="1:7" x14ac:dyDescent="0.25">
      <c r="A42" s="6"/>
      <c r="B42" s="6" t="s">
        <v>172</v>
      </c>
      <c r="C42" s="6"/>
      <c r="D42" s="34"/>
      <c r="E42" s="34">
        <v>11470</v>
      </c>
      <c r="F42" s="39"/>
      <c r="G42" s="39"/>
    </row>
    <row r="43" spans="1:7" x14ac:dyDescent="0.25">
      <c r="A43" s="6"/>
      <c r="B43" s="6" t="s">
        <v>174</v>
      </c>
      <c r="C43" s="6"/>
      <c r="D43" s="34"/>
      <c r="E43" s="34">
        <v>2277.4821953588912</v>
      </c>
      <c r="F43" s="39"/>
      <c r="G43" s="39"/>
    </row>
    <row r="44" spans="1:7" x14ac:dyDescent="0.25">
      <c r="A44" s="6"/>
      <c r="B44" s="6" t="s">
        <v>173</v>
      </c>
      <c r="C44" s="6"/>
      <c r="D44" s="34"/>
      <c r="E44" s="34">
        <v>373.67437735390598</v>
      </c>
      <c r="F44" s="39"/>
      <c r="G44" s="39"/>
    </row>
    <row r="45" spans="1:7" x14ac:dyDescent="0.25">
      <c r="A45" s="6"/>
      <c r="B45" s="6" t="s">
        <v>167</v>
      </c>
      <c r="C45" s="6"/>
      <c r="D45" s="34"/>
      <c r="E45" s="34">
        <v>1581.4094383775355</v>
      </c>
      <c r="F45" s="39"/>
      <c r="G45" s="39"/>
    </row>
    <row r="46" spans="1:7" x14ac:dyDescent="0.25">
      <c r="A46" s="6"/>
      <c r="B46" s="6"/>
      <c r="C46" s="6"/>
      <c r="D46" s="34"/>
      <c r="E46" s="34"/>
      <c r="F46" s="39"/>
      <c r="G46" s="39"/>
    </row>
    <row r="47" spans="1:7" ht="18.75" x14ac:dyDescent="0.3">
      <c r="A47" s="6"/>
      <c r="B47" s="55" t="s">
        <v>56</v>
      </c>
      <c r="C47" s="55"/>
      <c r="D47" s="56"/>
      <c r="E47" s="56">
        <f>SUM(E42:E46)</f>
        <v>15702.566011090332</v>
      </c>
      <c r="F47" s="39"/>
      <c r="G47" s="39"/>
    </row>
    <row r="48" spans="1:7" x14ac:dyDescent="0.25">
      <c r="A48" s="6"/>
      <c r="B48" s="6"/>
      <c r="C48" s="6"/>
      <c r="D48" s="34"/>
      <c r="E48" s="34"/>
      <c r="F48" s="39"/>
      <c r="G48" s="39"/>
    </row>
    <row r="49" spans="1:7" ht="18.75" x14ac:dyDescent="0.3">
      <c r="A49" s="6"/>
      <c r="B49" s="55" t="s">
        <v>182</v>
      </c>
      <c r="C49" s="6"/>
      <c r="D49" s="34"/>
      <c r="E49" s="56">
        <f>E47/5</f>
        <v>3140.5132022180665</v>
      </c>
      <c r="F49" s="41"/>
      <c r="G49" s="39"/>
    </row>
    <row r="50" spans="1:7" x14ac:dyDescent="0.25">
      <c r="A50" s="6"/>
      <c r="B50" s="6"/>
      <c r="C50" s="6"/>
      <c r="D50" s="34"/>
      <c r="E50" s="34"/>
      <c r="F50" s="39"/>
      <c r="G50" s="39"/>
    </row>
    <row r="51" spans="1:7" ht="18.75" x14ac:dyDescent="0.3">
      <c r="A51" s="55" t="s">
        <v>138</v>
      </c>
      <c r="B51" s="35"/>
      <c r="C51" s="35"/>
      <c r="D51" s="34"/>
      <c r="E51" s="34"/>
      <c r="F51" s="39"/>
      <c r="G51" s="39"/>
    </row>
    <row r="52" spans="1:7" x14ac:dyDescent="0.25">
      <c r="A52" s="100" t="s">
        <v>131</v>
      </c>
      <c r="B52" s="100"/>
      <c r="C52" s="6"/>
      <c r="D52" s="34"/>
      <c r="E52" s="67"/>
      <c r="F52" s="39"/>
      <c r="G52" s="39"/>
    </row>
    <row r="53" spans="1:7" x14ac:dyDescent="0.25">
      <c r="A53" s="45">
        <v>41415</v>
      </c>
      <c r="B53" s="6" t="s">
        <v>185</v>
      </c>
      <c r="C53" s="6">
        <v>1775.06</v>
      </c>
      <c r="D53" s="34"/>
      <c r="E53" s="67">
        <v>2816.80619246673</v>
      </c>
      <c r="F53" s="39"/>
      <c r="G53" s="39"/>
    </row>
    <row r="54" spans="1:7" x14ac:dyDescent="0.25">
      <c r="A54" s="45">
        <v>41444</v>
      </c>
      <c r="B54" s="6" t="s">
        <v>185</v>
      </c>
      <c r="C54" s="6">
        <v>1775.06</v>
      </c>
      <c r="D54" s="34"/>
      <c r="E54" s="67">
        <v>1802.7559631787101</v>
      </c>
      <c r="F54" s="39"/>
      <c r="G54" s="39"/>
    </row>
    <row r="55" spans="1:7" x14ac:dyDescent="0.25">
      <c r="A55" s="103"/>
      <c r="B55" s="104" t="s">
        <v>308</v>
      </c>
      <c r="C55" s="104"/>
      <c r="D55" s="105"/>
      <c r="E55" s="106">
        <v>-500</v>
      </c>
      <c r="F55" s="39"/>
      <c r="G55" s="39"/>
    </row>
    <row r="56" spans="1:7" ht="18.75" x14ac:dyDescent="0.3">
      <c r="A56" s="6"/>
      <c r="B56" s="6"/>
      <c r="C56" s="55" t="s">
        <v>60</v>
      </c>
      <c r="D56" s="56"/>
      <c r="E56" s="56">
        <f>E49-E53-E54-E55</f>
        <v>-979.04895342737359</v>
      </c>
      <c r="F56" s="39"/>
      <c r="G56" s="39"/>
    </row>
    <row r="57" spans="1:7" x14ac:dyDescent="0.25">
      <c r="A57" s="6"/>
      <c r="B57" s="6"/>
      <c r="C57" s="6"/>
      <c r="D57" s="34"/>
      <c r="E57" s="34"/>
      <c r="F57" s="39"/>
      <c r="G57" s="39"/>
    </row>
    <row r="58" spans="1:7" x14ac:dyDescent="0.25">
      <c r="A58" s="100" t="s">
        <v>57</v>
      </c>
      <c r="B58" s="100"/>
      <c r="C58" s="68"/>
      <c r="D58" s="34"/>
      <c r="E58" s="34"/>
      <c r="F58" s="39"/>
      <c r="G58" s="39"/>
    </row>
    <row r="59" spans="1:7" x14ac:dyDescent="0.25">
      <c r="A59" s="68"/>
      <c r="B59" s="69"/>
      <c r="C59" s="6"/>
      <c r="D59" s="34"/>
      <c r="E59" s="34"/>
      <c r="F59" s="39"/>
      <c r="G59" s="39"/>
    </row>
    <row r="60" spans="1:7" ht="18.75" x14ac:dyDescent="0.3">
      <c r="A60" s="6"/>
      <c r="B60" s="6"/>
      <c r="C60" s="55" t="s">
        <v>60</v>
      </c>
      <c r="D60" s="56"/>
      <c r="E60" s="56">
        <f>E49-E59</f>
        <v>3140.5132022180665</v>
      </c>
      <c r="F60" s="39"/>
      <c r="G60" s="39"/>
    </row>
    <row r="61" spans="1:7" x14ac:dyDescent="0.25">
      <c r="A61" s="6"/>
      <c r="B61" s="6"/>
      <c r="C61" s="6"/>
      <c r="D61" s="34"/>
      <c r="E61" s="34"/>
      <c r="F61" s="39"/>
      <c r="G61" s="39"/>
    </row>
    <row r="62" spans="1:7" x14ac:dyDescent="0.25">
      <c r="A62" s="100" t="s">
        <v>45</v>
      </c>
      <c r="B62" s="100"/>
      <c r="C62" s="6"/>
      <c r="D62" s="34"/>
      <c r="E62" s="34"/>
      <c r="F62" s="39"/>
      <c r="G62" s="39"/>
    </row>
    <row r="63" spans="1:7" x14ac:dyDescent="0.25">
      <c r="A63" s="45">
        <v>41401</v>
      </c>
      <c r="B63" s="6" t="s">
        <v>179</v>
      </c>
      <c r="C63" s="34">
        <v>27.29</v>
      </c>
      <c r="D63" s="34">
        <v>10000</v>
      </c>
      <c r="E63" s="34">
        <f>D63/C63</f>
        <v>366.4345914254306</v>
      </c>
      <c r="F63" s="39"/>
      <c r="G63" s="39"/>
    </row>
    <row r="64" spans="1:7" x14ac:dyDescent="0.25">
      <c r="A64" s="45"/>
      <c r="B64" s="6" t="s">
        <v>166</v>
      </c>
      <c r="C64" s="6">
        <v>42.01</v>
      </c>
      <c r="D64" s="59">
        <v>12566.8375</v>
      </c>
      <c r="E64" s="34">
        <f>D64/C64</f>
        <v>299.13919304927401</v>
      </c>
      <c r="F64" s="39"/>
      <c r="G64" s="39"/>
    </row>
    <row r="65" spans="1:7" ht="18.75" x14ac:dyDescent="0.3">
      <c r="A65" s="6"/>
      <c r="B65" s="6"/>
      <c r="C65" s="55" t="s">
        <v>60</v>
      </c>
      <c r="D65" s="56"/>
      <c r="E65" s="56">
        <f>E49-E63-E64</f>
        <v>2474.9394177433619</v>
      </c>
      <c r="F65" s="39"/>
      <c r="G65" s="39"/>
    </row>
    <row r="66" spans="1:7" ht="18.75" x14ac:dyDescent="0.3">
      <c r="A66" s="6"/>
      <c r="B66" s="6"/>
      <c r="C66" s="55"/>
      <c r="D66" s="56"/>
      <c r="E66" s="56"/>
      <c r="F66" s="39"/>
      <c r="G66" s="39"/>
    </row>
    <row r="67" spans="1:7" x14ac:dyDescent="0.25">
      <c r="A67" s="100" t="s">
        <v>257</v>
      </c>
      <c r="B67" s="100"/>
      <c r="C67" s="6"/>
      <c r="D67" s="34"/>
      <c r="E67" s="34"/>
      <c r="F67" s="39"/>
      <c r="G67" s="39"/>
    </row>
    <row r="68" spans="1:7" x14ac:dyDescent="0.25">
      <c r="A68" s="45"/>
      <c r="B68" s="6"/>
      <c r="C68" s="34"/>
      <c r="D68" s="34"/>
      <c r="E68" s="34"/>
      <c r="F68" s="39"/>
      <c r="G68" s="39"/>
    </row>
    <row r="69" spans="1:7" x14ac:dyDescent="0.25">
      <c r="A69" s="45"/>
      <c r="B69" s="6"/>
      <c r="C69" s="6"/>
      <c r="D69" s="59"/>
      <c r="E69" s="34"/>
      <c r="F69" s="39"/>
      <c r="G69" s="39"/>
    </row>
    <row r="70" spans="1:7" ht="18.75" x14ac:dyDescent="0.3">
      <c r="A70" s="6"/>
      <c r="B70" s="6"/>
      <c r="C70" s="55" t="s">
        <v>60</v>
      </c>
      <c r="D70" s="56"/>
      <c r="E70" s="56">
        <f>E49</f>
        <v>3140.5132022180665</v>
      </c>
      <c r="F70" s="39"/>
      <c r="G70" s="39"/>
    </row>
    <row r="71" spans="1:7" x14ac:dyDescent="0.25">
      <c r="A71" s="6"/>
      <c r="B71" s="6"/>
      <c r="C71" s="6"/>
      <c r="D71" s="34"/>
      <c r="E71" s="34"/>
      <c r="F71" s="39"/>
      <c r="G71" s="39"/>
    </row>
    <row r="72" spans="1:7" ht="18.75" x14ac:dyDescent="0.3">
      <c r="A72" s="55" t="s">
        <v>171</v>
      </c>
      <c r="B72" s="6"/>
      <c r="C72" s="6"/>
      <c r="D72" s="34"/>
      <c r="E72" s="34"/>
      <c r="F72" s="39"/>
      <c r="G72" s="39"/>
    </row>
    <row r="73" spans="1:7" x14ac:dyDescent="0.25">
      <c r="A73" s="36" t="s">
        <v>170</v>
      </c>
      <c r="B73" s="36" t="s">
        <v>169</v>
      </c>
      <c r="C73" s="36" t="s">
        <v>168</v>
      </c>
      <c r="D73" s="57" t="s">
        <v>114</v>
      </c>
      <c r="E73" s="57" t="s">
        <v>139</v>
      </c>
      <c r="F73" s="39"/>
      <c r="G73" s="39"/>
    </row>
    <row r="74" spans="1:7" x14ac:dyDescent="0.25">
      <c r="A74" s="46">
        <v>41395</v>
      </c>
      <c r="B74" s="6" t="s">
        <v>133</v>
      </c>
      <c r="C74" s="6">
        <v>32.51</v>
      </c>
      <c r="D74" s="34">
        <v>650000</v>
      </c>
      <c r="E74" s="34">
        <f>D74/32.51</f>
        <v>19993.848046754847</v>
      </c>
      <c r="F74" s="39"/>
      <c r="G74" s="39"/>
    </row>
    <row r="75" spans="1:7" x14ac:dyDescent="0.25">
      <c r="A75" s="46">
        <v>41395</v>
      </c>
      <c r="B75" s="6" t="s">
        <v>134</v>
      </c>
      <c r="C75" s="6">
        <v>32.51</v>
      </c>
      <c r="D75" s="34">
        <v>100000</v>
      </c>
      <c r="E75" s="34">
        <f>D75/32.51</f>
        <v>3075.9766225776684</v>
      </c>
      <c r="F75" s="39"/>
      <c r="G75" s="39"/>
    </row>
    <row r="76" spans="1:7" x14ac:dyDescent="0.25">
      <c r="A76" s="46">
        <v>41395</v>
      </c>
      <c r="B76" s="6" t="s">
        <v>137</v>
      </c>
      <c r="C76" s="6"/>
      <c r="D76" s="34"/>
      <c r="E76" s="34">
        <v>8000</v>
      </c>
      <c r="F76" s="39"/>
      <c r="G76" s="39"/>
    </row>
    <row r="77" spans="1:7" x14ac:dyDescent="0.25">
      <c r="A77" s="6"/>
      <c r="B77" s="6"/>
      <c r="C77" s="6"/>
      <c r="D77" s="34"/>
      <c r="E77" s="34"/>
      <c r="F77" s="39"/>
      <c r="G77" s="39"/>
    </row>
    <row r="78" spans="1:7" ht="18.75" x14ac:dyDescent="0.3">
      <c r="A78" s="6"/>
      <c r="B78" s="55" t="s">
        <v>56</v>
      </c>
      <c r="C78" s="55"/>
      <c r="D78" s="56"/>
      <c r="E78" s="73">
        <f>SUM(E74:E77)</f>
        <v>31069.824669332516</v>
      </c>
      <c r="F78" s="39"/>
      <c r="G78" s="39"/>
    </row>
    <row r="79" spans="1:7" x14ac:dyDescent="0.25">
      <c r="A79" s="38"/>
      <c r="B79" s="38"/>
      <c r="C79" s="38"/>
      <c r="D79" s="39"/>
      <c r="E79" s="39"/>
      <c r="F79" s="39"/>
      <c r="G79" s="39"/>
    </row>
  </sheetData>
  <mergeCells count="5">
    <mergeCell ref="A1:E1"/>
    <mergeCell ref="A52:B52"/>
    <mergeCell ref="A58:B58"/>
    <mergeCell ref="A62:B62"/>
    <mergeCell ref="A67:B67"/>
  </mergeCells>
  <pageMargins left="0.39370078740157483" right="0.39370078740157483" top="0.39370078740157483" bottom="0.39370078740157483" header="0.31496062992125984" footer="0.31496062992125984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opLeftCell="A49" workbookViewId="0">
      <selection activeCell="I56" sqref="I56"/>
    </sheetView>
  </sheetViews>
  <sheetFormatPr baseColWidth="10" defaultRowHeight="15" x14ac:dyDescent="0.25"/>
  <cols>
    <col min="1" max="1" width="15.7109375" customWidth="1"/>
    <col min="2" max="2" width="25" bestFit="1" customWidth="1"/>
    <col min="3" max="3" width="49.85546875" customWidth="1"/>
    <col min="4" max="4" width="15.7109375" style="1" bestFit="1" customWidth="1"/>
    <col min="5" max="5" width="12.5703125" bestFit="1" customWidth="1"/>
    <col min="6" max="6" width="15.85546875" bestFit="1" customWidth="1"/>
  </cols>
  <sheetData>
    <row r="1" spans="1:6" ht="26.25" x14ac:dyDescent="0.4">
      <c r="A1" s="102" t="s">
        <v>253</v>
      </c>
      <c r="B1" s="102"/>
      <c r="C1" s="102"/>
      <c r="D1" s="102"/>
      <c r="E1" s="102"/>
    </row>
    <row r="2" spans="1:6" ht="3.75" customHeight="1" x14ac:dyDescent="0.25"/>
    <row r="3" spans="1:6" ht="18.75" x14ac:dyDescent="0.3">
      <c r="A3" s="58" t="s">
        <v>170</v>
      </c>
      <c r="B3" s="55" t="s">
        <v>189</v>
      </c>
      <c r="C3" s="55" t="s">
        <v>169</v>
      </c>
      <c r="D3" s="56" t="s">
        <v>24</v>
      </c>
      <c r="E3" s="55" t="s">
        <v>195</v>
      </c>
      <c r="F3" s="55" t="s">
        <v>256</v>
      </c>
    </row>
    <row r="4" spans="1:6" x14ac:dyDescent="0.25">
      <c r="A4" s="74">
        <v>42381</v>
      </c>
      <c r="B4" s="5" t="s">
        <v>200</v>
      </c>
      <c r="C4" s="5" t="s">
        <v>201</v>
      </c>
      <c r="D4" s="7">
        <v>1200</v>
      </c>
      <c r="E4" s="7">
        <v>859.15</v>
      </c>
      <c r="F4" s="7">
        <f>D4/E4</f>
        <v>1.3967293254961299</v>
      </c>
    </row>
    <row r="5" spans="1:6" x14ac:dyDescent="0.25">
      <c r="A5" s="74">
        <v>42383</v>
      </c>
      <c r="B5" s="5" t="s">
        <v>186</v>
      </c>
      <c r="C5" s="5" t="s">
        <v>187</v>
      </c>
      <c r="D5" s="7">
        <v>2500</v>
      </c>
      <c r="E5" s="7">
        <v>865.71</v>
      </c>
      <c r="F5" s="7">
        <f t="shared" ref="F5:F15" si="0">D5/E5</f>
        <v>2.8878030749327142</v>
      </c>
    </row>
    <row r="6" spans="1:6" x14ac:dyDescent="0.25">
      <c r="A6" s="74">
        <v>42383</v>
      </c>
      <c r="B6" s="5" t="s">
        <v>198</v>
      </c>
      <c r="C6" s="5" t="s">
        <v>199</v>
      </c>
      <c r="D6" s="7">
        <v>1856.97</v>
      </c>
      <c r="E6" s="7">
        <v>913.43</v>
      </c>
      <c r="F6" s="7">
        <f t="shared" si="0"/>
        <v>2.0329636644296771</v>
      </c>
    </row>
    <row r="7" spans="1:6" x14ac:dyDescent="0.25">
      <c r="A7" s="74">
        <v>42389</v>
      </c>
      <c r="B7" s="5" t="s">
        <v>115</v>
      </c>
      <c r="C7" s="5" t="s">
        <v>188</v>
      </c>
      <c r="D7" s="7">
        <v>5824</v>
      </c>
      <c r="E7" s="7">
        <v>913.43</v>
      </c>
      <c r="F7" s="7">
        <f t="shared" si="0"/>
        <v>6.3759675070886663</v>
      </c>
    </row>
    <row r="8" spans="1:6" x14ac:dyDescent="0.25">
      <c r="A8" s="74">
        <v>42389</v>
      </c>
      <c r="B8" s="5" t="s">
        <v>115</v>
      </c>
      <c r="C8" s="5" t="s">
        <v>191</v>
      </c>
      <c r="D8" s="7">
        <v>1344</v>
      </c>
      <c r="E8" s="7">
        <v>913.43</v>
      </c>
      <c r="F8" s="7">
        <f t="shared" si="0"/>
        <v>1.4713771170204615</v>
      </c>
    </row>
    <row r="9" spans="1:6" x14ac:dyDescent="0.25">
      <c r="A9" s="74">
        <v>42395</v>
      </c>
      <c r="B9" s="5" t="s">
        <v>192</v>
      </c>
      <c r="C9" s="5" t="s">
        <v>193</v>
      </c>
      <c r="D9" s="7">
        <v>1200</v>
      </c>
      <c r="E9" s="7">
        <v>965.62</v>
      </c>
      <c r="F9" s="7">
        <f t="shared" si="0"/>
        <v>1.2427248814233343</v>
      </c>
    </row>
    <row r="10" spans="1:6" x14ac:dyDescent="0.25">
      <c r="A10" s="74">
        <v>42398</v>
      </c>
      <c r="B10" s="5" t="s">
        <v>196</v>
      </c>
      <c r="C10" s="5" t="s">
        <v>197</v>
      </c>
      <c r="D10" s="7">
        <v>4500</v>
      </c>
      <c r="E10" s="7">
        <v>984.13</v>
      </c>
      <c r="F10" s="7">
        <f t="shared" si="0"/>
        <v>4.5725666324570939</v>
      </c>
    </row>
    <row r="11" spans="1:6" x14ac:dyDescent="0.25">
      <c r="A11" s="74">
        <v>42412</v>
      </c>
      <c r="B11" s="5" t="s">
        <v>202</v>
      </c>
      <c r="C11" s="5" t="s">
        <v>203</v>
      </c>
      <c r="D11" s="7">
        <v>14993.56</v>
      </c>
      <c r="E11" s="7">
        <v>1026.23</v>
      </c>
      <c r="F11" s="7">
        <f t="shared" si="0"/>
        <v>14.61033101741325</v>
      </c>
    </row>
    <row r="12" spans="1:6" x14ac:dyDescent="0.25">
      <c r="A12" s="74">
        <v>42412</v>
      </c>
      <c r="B12" s="5" t="s">
        <v>204</v>
      </c>
      <c r="C12" s="5" t="s">
        <v>205</v>
      </c>
      <c r="D12" s="7">
        <v>1600</v>
      </c>
      <c r="E12" s="7">
        <v>1026.23</v>
      </c>
      <c r="F12" s="7">
        <f t="shared" si="0"/>
        <v>1.5591046841351355</v>
      </c>
    </row>
    <row r="13" spans="1:6" x14ac:dyDescent="0.25">
      <c r="A13" s="74">
        <v>42412</v>
      </c>
      <c r="B13" s="5" t="s">
        <v>198</v>
      </c>
      <c r="C13" s="5" t="s">
        <v>205</v>
      </c>
      <c r="D13" s="7">
        <v>2981.97</v>
      </c>
      <c r="E13" s="7">
        <v>1026.23</v>
      </c>
      <c r="F13" s="7">
        <f t="shared" si="0"/>
        <v>2.905752121844031</v>
      </c>
    </row>
    <row r="14" spans="1:6" x14ac:dyDescent="0.25">
      <c r="A14" s="74">
        <v>42413</v>
      </c>
      <c r="B14" s="5" t="s">
        <v>206</v>
      </c>
      <c r="C14" s="5" t="s">
        <v>207</v>
      </c>
      <c r="D14" s="7">
        <v>2230</v>
      </c>
      <c r="E14" s="7">
        <v>1026.23</v>
      </c>
      <c r="F14" s="7">
        <f t="shared" si="0"/>
        <v>2.173002153513345</v>
      </c>
    </row>
    <row r="15" spans="1:6" x14ac:dyDescent="0.25">
      <c r="A15" s="74">
        <v>42427</v>
      </c>
      <c r="B15" s="5" t="s">
        <v>208</v>
      </c>
      <c r="C15" s="5" t="s">
        <v>209</v>
      </c>
      <c r="D15" s="7">
        <v>4300</v>
      </c>
      <c r="E15" s="7">
        <v>1089.6600000000001</v>
      </c>
      <c r="F15" s="7">
        <f t="shared" si="0"/>
        <v>3.9461850485472532</v>
      </c>
    </row>
    <row r="16" spans="1:6" x14ac:dyDescent="0.25">
      <c r="A16" s="74">
        <v>42501</v>
      </c>
      <c r="B16" s="5" t="s">
        <v>115</v>
      </c>
      <c r="C16" s="5" t="s">
        <v>210</v>
      </c>
      <c r="D16" s="7">
        <v>5376</v>
      </c>
      <c r="E16" s="7">
        <v>1090.57</v>
      </c>
      <c r="F16" s="7">
        <f t="shared" ref="F16" si="1">D16/E16</f>
        <v>4.9295322629450657</v>
      </c>
    </row>
    <row r="17" spans="1:6" x14ac:dyDescent="0.25">
      <c r="A17" s="74">
        <v>42542</v>
      </c>
      <c r="B17" s="5" t="s">
        <v>115</v>
      </c>
      <c r="C17" s="5" t="s">
        <v>211</v>
      </c>
      <c r="D17" s="7">
        <v>6980</v>
      </c>
      <c r="E17" s="7">
        <v>1079.6300000000001</v>
      </c>
      <c r="F17" s="7">
        <f t="shared" ref="F17" si="2">D17/E17</f>
        <v>6.4651778850161623</v>
      </c>
    </row>
    <row r="18" spans="1:6" x14ac:dyDescent="0.25">
      <c r="A18" s="74">
        <v>42597</v>
      </c>
      <c r="B18" s="5" t="s">
        <v>212</v>
      </c>
      <c r="C18" s="5" t="s">
        <v>187</v>
      </c>
      <c r="D18" s="7">
        <v>15000</v>
      </c>
      <c r="E18" s="7">
        <v>1011.95</v>
      </c>
      <c r="F18" s="7">
        <f t="shared" ref="F18:F20" si="3">D18/E18</f>
        <v>14.822866742427985</v>
      </c>
    </row>
    <row r="19" spans="1:6" x14ac:dyDescent="0.25">
      <c r="A19" s="74">
        <v>42627</v>
      </c>
      <c r="B19" s="5" t="s">
        <v>115</v>
      </c>
      <c r="C19" s="5" t="s">
        <v>213</v>
      </c>
      <c r="D19" s="7">
        <v>17920</v>
      </c>
      <c r="E19" s="7">
        <v>1025.6300000000001</v>
      </c>
      <c r="F19" s="7">
        <f t="shared" si="3"/>
        <v>17.472187826019127</v>
      </c>
    </row>
    <row r="20" spans="1:6" x14ac:dyDescent="0.25">
      <c r="A20" s="74">
        <v>42634</v>
      </c>
      <c r="B20" s="5" t="s">
        <v>121</v>
      </c>
      <c r="C20" s="5" t="s">
        <v>214</v>
      </c>
      <c r="D20" s="7">
        <v>30000</v>
      </c>
      <c r="E20" s="7">
        <v>1008.16</v>
      </c>
      <c r="F20" s="7">
        <f t="shared" si="3"/>
        <v>29.757181399777814</v>
      </c>
    </row>
    <row r="21" spans="1:6" x14ac:dyDescent="0.25">
      <c r="A21" s="80">
        <v>42773</v>
      </c>
      <c r="B21" s="81" t="s">
        <v>115</v>
      </c>
      <c r="C21" s="81" t="s">
        <v>215</v>
      </c>
      <c r="D21" s="82">
        <v>53320</v>
      </c>
      <c r="E21" s="82">
        <v>3451.62</v>
      </c>
      <c r="F21" s="82">
        <f t="shared" ref="F21:F23" si="4">D21/E21</f>
        <v>15.447818705419484</v>
      </c>
    </row>
    <row r="22" spans="1:6" x14ac:dyDescent="0.25">
      <c r="A22" s="74">
        <v>42917</v>
      </c>
      <c r="B22" s="5" t="s">
        <v>115</v>
      </c>
      <c r="C22" s="5" t="s">
        <v>216</v>
      </c>
      <c r="D22" s="7">
        <v>112000</v>
      </c>
      <c r="E22" s="7">
        <v>7780.95</v>
      </c>
      <c r="F22" s="7">
        <f t="shared" si="4"/>
        <v>14.394129251569538</v>
      </c>
    </row>
    <row r="23" spans="1:6" x14ac:dyDescent="0.25">
      <c r="A23" s="74">
        <v>43077</v>
      </c>
      <c r="B23" s="5" t="s">
        <v>115</v>
      </c>
      <c r="C23" s="5" t="s">
        <v>217</v>
      </c>
      <c r="D23" s="7">
        <v>220180</v>
      </c>
      <c r="E23" s="7">
        <v>92778.11</v>
      </c>
      <c r="F23" s="7">
        <f t="shared" si="4"/>
        <v>2.3731891067839168</v>
      </c>
    </row>
    <row r="24" spans="1:6" s="84" customFormat="1" x14ac:dyDescent="0.25">
      <c r="A24" s="80">
        <v>43228</v>
      </c>
      <c r="B24" s="81" t="s">
        <v>115</v>
      </c>
      <c r="C24" s="81" t="s">
        <v>218</v>
      </c>
      <c r="D24" s="82">
        <v>3393600</v>
      </c>
      <c r="E24" s="82">
        <v>661824.52</v>
      </c>
      <c r="F24" s="82">
        <f t="shared" ref="F24" si="5">D24/E24</f>
        <v>5.1276432006478094</v>
      </c>
    </row>
    <row r="25" spans="1:6" x14ac:dyDescent="0.25">
      <c r="A25" s="74">
        <v>43386</v>
      </c>
      <c r="B25" s="5" t="s">
        <v>219</v>
      </c>
      <c r="C25" s="5" t="s">
        <v>220</v>
      </c>
      <c r="D25" s="7"/>
      <c r="E25" s="7">
        <v>115.29</v>
      </c>
      <c r="F25" s="7">
        <v>300</v>
      </c>
    </row>
    <row r="26" spans="1:6" x14ac:dyDescent="0.25">
      <c r="A26" s="80">
        <v>43474</v>
      </c>
      <c r="B26" s="81" t="s">
        <v>115</v>
      </c>
      <c r="C26" s="81" t="s">
        <v>223</v>
      </c>
      <c r="D26" s="82">
        <v>3658.64</v>
      </c>
      <c r="E26" s="82">
        <v>1120.17</v>
      </c>
      <c r="F26" s="82">
        <f t="shared" ref="F26:F29" si="6">D26/E26</f>
        <v>3.2661471026719155</v>
      </c>
    </row>
    <row r="27" spans="1:6" x14ac:dyDescent="0.25">
      <c r="A27" s="74">
        <v>43593</v>
      </c>
      <c r="B27" s="5" t="s">
        <v>115</v>
      </c>
      <c r="C27" s="5" t="s">
        <v>221</v>
      </c>
      <c r="D27" s="7">
        <v>61248</v>
      </c>
      <c r="E27" s="7">
        <v>5886.15</v>
      </c>
      <c r="F27" s="7">
        <f t="shared" si="6"/>
        <v>10.405443286358656</v>
      </c>
    </row>
    <row r="28" spans="1:6" x14ac:dyDescent="0.25">
      <c r="A28" s="74">
        <v>43706</v>
      </c>
      <c r="B28" s="5" t="s">
        <v>115</v>
      </c>
      <c r="C28" s="5" t="s">
        <v>222</v>
      </c>
      <c r="D28" s="7">
        <v>111360</v>
      </c>
      <c r="E28" s="7">
        <v>23204.77</v>
      </c>
      <c r="F28" s="7">
        <f t="shared" si="6"/>
        <v>4.7990133063158993</v>
      </c>
    </row>
    <row r="29" spans="1:6" x14ac:dyDescent="0.25">
      <c r="A29" s="74">
        <v>43766</v>
      </c>
      <c r="B29" s="5" t="s">
        <v>224</v>
      </c>
      <c r="C29" s="5" t="s">
        <v>225</v>
      </c>
      <c r="D29" s="7">
        <v>40000</v>
      </c>
      <c r="E29" s="5">
        <v>25369.279999999999</v>
      </c>
      <c r="F29" s="7">
        <f t="shared" si="6"/>
        <v>1.5767100997742152</v>
      </c>
    </row>
    <row r="30" spans="1:6" x14ac:dyDescent="0.25">
      <c r="A30" s="80">
        <v>44061</v>
      </c>
      <c r="B30" s="81" t="s">
        <v>202</v>
      </c>
      <c r="C30" s="81" t="s">
        <v>226</v>
      </c>
      <c r="D30" s="82">
        <v>1387134.16</v>
      </c>
      <c r="E30" s="83">
        <v>303054.13</v>
      </c>
      <c r="F30" s="82">
        <f t="shared" ref="F30:F35" si="7">D30/E30</f>
        <v>4.5771828286913623</v>
      </c>
    </row>
    <row r="31" spans="1:6" x14ac:dyDescent="0.25">
      <c r="A31" s="74">
        <v>44072</v>
      </c>
      <c r="B31" s="75" t="s">
        <v>202</v>
      </c>
      <c r="C31" s="75" t="s">
        <v>227</v>
      </c>
      <c r="D31" s="76">
        <v>562612.34</v>
      </c>
      <c r="E31" s="76">
        <v>333093.27</v>
      </c>
      <c r="F31" s="7">
        <f t="shared" si="7"/>
        <v>1.689053459410933</v>
      </c>
    </row>
    <row r="32" spans="1:6" x14ac:dyDescent="0.25">
      <c r="A32" s="74">
        <v>44089</v>
      </c>
      <c r="B32" s="75" t="s">
        <v>202</v>
      </c>
      <c r="C32" s="75" t="s">
        <v>228</v>
      </c>
      <c r="D32" s="76">
        <v>3028243.68</v>
      </c>
      <c r="E32" s="76">
        <v>380023.62</v>
      </c>
      <c r="F32" s="7">
        <f t="shared" si="7"/>
        <v>7.968567006440284</v>
      </c>
    </row>
    <row r="33" spans="1:8" x14ac:dyDescent="0.25">
      <c r="A33" s="74">
        <v>44129</v>
      </c>
      <c r="B33" s="75" t="s">
        <v>202</v>
      </c>
      <c r="C33" s="75" t="s">
        <v>229</v>
      </c>
      <c r="D33" s="76">
        <v>2163072.52</v>
      </c>
      <c r="E33" s="76">
        <v>475043.71</v>
      </c>
      <c r="F33" s="7">
        <f t="shared" si="7"/>
        <v>4.5534178739046984</v>
      </c>
    </row>
    <row r="34" spans="1:8" x14ac:dyDescent="0.25">
      <c r="A34" s="74">
        <v>44147</v>
      </c>
      <c r="B34" s="75" t="s">
        <v>202</v>
      </c>
      <c r="C34" s="75" t="s">
        <v>230</v>
      </c>
      <c r="D34" s="76">
        <v>2251170.2999999998</v>
      </c>
      <c r="E34" s="76">
        <v>690021.4</v>
      </c>
      <c r="F34" s="7">
        <f t="shared" si="7"/>
        <v>3.2624644684932957</v>
      </c>
    </row>
    <row r="35" spans="1:8" x14ac:dyDescent="0.25">
      <c r="A35" s="74">
        <v>44160</v>
      </c>
      <c r="B35" s="75" t="s">
        <v>202</v>
      </c>
      <c r="C35" s="75" t="s">
        <v>231</v>
      </c>
      <c r="D35" s="76">
        <v>2677334.61</v>
      </c>
      <c r="E35" s="76">
        <v>1030705.11</v>
      </c>
      <c r="F35" s="7">
        <f t="shared" si="7"/>
        <v>2.5975757605393066</v>
      </c>
    </row>
    <row r="36" spans="1:8" x14ac:dyDescent="0.25">
      <c r="A36" s="80">
        <v>44223</v>
      </c>
      <c r="B36" s="81" t="s">
        <v>202</v>
      </c>
      <c r="C36" s="81" t="s">
        <v>232</v>
      </c>
      <c r="D36" s="82">
        <v>3376755.45</v>
      </c>
      <c r="E36" s="82">
        <v>1802869.02</v>
      </c>
      <c r="F36" s="82">
        <f t="shared" ref="F36:F37" si="8">D36/E36</f>
        <v>1.8729898914120784</v>
      </c>
    </row>
    <row r="37" spans="1:8" x14ac:dyDescent="0.25">
      <c r="A37" s="74">
        <v>44295</v>
      </c>
      <c r="B37" s="75" t="s">
        <v>202</v>
      </c>
      <c r="C37" s="75" t="s">
        <v>233</v>
      </c>
      <c r="D37" s="76">
        <v>2529207.61</v>
      </c>
      <c r="E37" s="76">
        <v>2241000.94</v>
      </c>
      <c r="F37" s="7">
        <f t="shared" si="8"/>
        <v>1.1286062245025208</v>
      </c>
    </row>
    <row r="38" spans="1:8" ht="21" x14ac:dyDescent="0.35">
      <c r="D38" s="77" t="s">
        <v>56</v>
      </c>
      <c r="E38" s="78"/>
      <c r="F38" s="79">
        <f>SUM(F4:F37)</f>
        <v>503.66140491742328</v>
      </c>
    </row>
    <row r="40" spans="1:8" ht="21" x14ac:dyDescent="0.35">
      <c r="F40" s="1"/>
      <c r="H40" s="79"/>
    </row>
    <row r="41" spans="1:8" ht="21" x14ac:dyDescent="0.35">
      <c r="A41" s="20" t="s">
        <v>131</v>
      </c>
    </row>
    <row r="43" spans="1:8" x14ac:dyDescent="0.25">
      <c r="A43" s="45">
        <v>44512</v>
      </c>
      <c r="B43" s="75" t="s">
        <v>202</v>
      </c>
      <c r="C43" s="75" t="s">
        <v>300</v>
      </c>
      <c r="D43" s="34">
        <v>220.59</v>
      </c>
      <c r="E43" s="6">
        <v>4.9400000000000004</v>
      </c>
      <c r="F43" s="90">
        <f>D43/E43</f>
        <v>44.653846153846153</v>
      </c>
    </row>
    <row r="44" spans="1:8" x14ac:dyDescent="0.25">
      <c r="A44" s="45">
        <v>44517</v>
      </c>
      <c r="B44" s="75" t="s">
        <v>202</v>
      </c>
      <c r="C44" s="75" t="s">
        <v>301</v>
      </c>
      <c r="D44" s="34">
        <v>201.99</v>
      </c>
      <c r="E44" s="6">
        <v>4.9400000000000004</v>
      </c>
      <c r="F44" s="90">
        <f t="shared" ref="F44:F46" si="9">D44/E44</f>
        <v>40.888663967611336</v>
      </c>
    </row>
    <row r="45" spans="1:8" x14ac:dyDescent="0.25">
      <c r="A45" s="45">
        <v>44518</v>
      </c>
      <c r="B45" s="75" t="s">
        <v>202</v>
      </c>
      <c r="C45" s="75" t="s">
        <v>302</v>
      </c>
      <c r="D45" s="34">
        <v>103.73</v>
      </c>
      <c r="E45" s="6">
        <v>4.9400000000000004</v>
      </c>
      <c r="F45" s="90">
        <f t="shared" si="9"/>
        <v>20.997975708502022</v>
      </c>
    </row>
    <row r="46" spans="1:8" x14ac:dyDescent="0.25">
      <c r="A46" s="45">
        <v>44524</v>
      </c>
      <c r="B46" s="75" t="s">
        <v>202</v>
      </c>
      <c r="C46" s="75" t="s">
        <v>303</v>
      </c>
      <c r="D46" s="34">
        <v>142.86000000000001</v>
      </c>
      <c r="E46" s="6">
        <v>4.9400000000000004</v>
      </c>
      <c r="F46" s="90">
        <f t="shared" si="9"/>
        <v>28.91902834008097</v>
      </c>
    </row>
    <row r="48" spans="1:8" ht="21" x14ac:dyDescent="0.35">
      <c r="D48" s="77" t="s">
        <v>56</v>
      </c>
      <c r="E48" s="6"/>
      <c r="F48" s="79">
        <f>SUM(F43:F47)</f>
        <v>135.45951417004051</v>
      </c>
    </row>
    <row r="55" spans="1:7" ht="21" x14ac:dyDescent="0.35">
      <c r="A55" s="20" t="s">
        <v>304</v>
      </c>
    </row>
    <row r="57" spans="1:7" x14ac:dyDescent="0.25">
      <c r="A57" s="45">
        <v>44785</v>
      </c>
      <c r="B57" s="6" t="s">
        <v>305</v>
      </c>
      <c r="C57" s="6" t="s">
        <v>306</v>
      </c>
      <c r="D57" s="34">
        <v>215.11</v>
      </c>
      <c r="E57" s="6">
        <v>5.9782999999999999</v>
      </c>
      <c r="F57" s="90">
        <f>D57/E57</f>
        <v>35.981800846394464</v>
      </c>
      <c r="G57" s="6" t="s">
        <v>307</v>
      </c>
    </row>
    <row r="58" spans="1:7" x14ac:dyDescent="0.25">
      <c r="A58" s="6"/>
      <c r="B58" s="6"/>
      <c r="C58" s="6"/>
      <c r="D58" s="34"/>
      <c r="E58" s="6"/>
      <c r="F58" s="6"/>
      <c r="G58" s="6"/>
    </row>
    <row r="59" spans="1:7" x14ac:dyDescent="0.25">
      <c r="A59" s="6"/>
      <c r="B59" s="6"/>
      <c r="C59" s="6"/>
      <c r="D59" s="34"/>
      <c r="E59" s="6"/>
      <c r="F59" s="6"/>
      <c r="G59" s="6"/>
    </row>
    <row r="60" spans="1:7" x14ac:dyDescent="0.25">
      <c r="A60" s="6"/>
      <c r="B60" s="6"/>
      <c r="C60" s="6"/>
      <c r="D60" s="34"/>
      <c r="E60" s="6"/>
      <c r="F60" s="6"/>
      <c r="G60" s="6"/>
    </row>
    <row r="61" spans="1:7" x14ac:dyDescent="0.25">
      <c r="A61" s="6"/>
      <c r="B61" s="6"/>
      <c r="C61" s="6"/>
      <c r="D61" s="34"/>
      <c r="E61" s="6"/>
      <c r="F61" s="6"/>
      <c r="G61" s="6"/>
    </row>
    <row r="62" spans="1:7" x14ac:dyDescent="0.25">
      <c r="A62" s="6"/>
      <c r="B62" s="6"/>
      <c r="C62" s="6"/>
      <c r="D62" s="34"/>
      <c r="E62" s="6"/>
      <c r="F62" s="6"/>
      <c r="G62" s="6"/>
    </row>
    <row r="63" spans="1:7" x14ac:dyDescent="0.25">
      <c r="A63" s="6"/>
      <c r="B63" s="6"/>
      <c r="C63" s="6"/>
      <c r="D63" s="34"/>
      <c r="E63" s="6"/>
      <c r="F63" s="6"/>
      <c r="G63" s="6"/>
    </row>
    <row r="64" spans="1:7" x14ac:dyDescent="0.25">
      <c r="A64" s="6"/>
      <c r="B64" s="6"/>
      <c r="C64" s="6"/>
      <c r="D64" s="34"/>
      <c r="E64" s="6"/>
      <c r="F64" s="6"/>
      <c r="G64" s="6"/>
    </row>
    <row r="65" spans="1:7" x14ac:dyDescent="0.25">
      <c r="A65" s="6"/>
      <c r="B65" s="6"/>
      <c r="C65" s="6"/>
      <c r="D65" s="34"/>
      <c r="E65" s="6"/>
      <c r="F65" s="6"/>
      <c r="G65" s="6"/>
    </row>
    <row r="66" spans="1:7" x14ac:dyDescent="0.25">
      <c r="A66" s="6"/>
      <c r="B66" s="6"/>
      <c r="C66" s="6"/>
      <c r="D66" s="34"/>
      <c r="E66" s="6"/>
      <c r="F66" s="6"/>
      <c r="G66" s="6"/>
    </row>
    <row r="67" spans="1:7" x14ac:dyDescent="0.25">
      <c r="A67" s="6"/>
      <c r="B67" s="6"/>
      <c r="C67" s="6"/>
      <c r="D67" s="34"/>
      <c r="E67" s="6"/>
      <c r="F67" s="6"/>
      <c r="G67" s="6"/>
    </row>
    <row r="68" spans="1:7" x14ac:dyDescent="0.25">
      <c r="A68" s="6"/>
      <c r="B68" s="6"/>
      <c r="C68" s="6"/>
      <c r="D68" s="34"/>
      <c r="E68" s="6"/>
      <c r="F68" s="6"/>
      <c r="G68" s="6"/>
    </row>
    <row r="69" spans="1:7" x14ac:dyDescent="0.25">
      <c r="A69" s="6"/>
      <c r="B69" s="6"/>
      <c r="C69" s="6"/>
      <c r="D69" s="34"/>
      <c r="E69" s="6"/>
      <c r="F69" s="6"/>
      <c r="G69" s="6"/>
    </row>
    <row r="70" spans="1:7" x14ac:dyDescent="0.25">
      <c r="A70" s="6"/>
      <c r="B70" s="6"/>
      <c r="C70" s="6"/>
      <c r="D70" s="34"/>
      <c r="E70" s="6"/>
      <c r="F70" s="6"/>
      <c r="G70" s="6"/>
    </row>
  </sheetData>
  <mergeCells count="1">
    <mergeCell ref="A1:E1"/>
  </mergeCells>
  <pageMargins left="0.39370078740157483" right="0.39370078740157483" top="0.39370078740157483" bottom="0.3937007874015748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datos de Inquilinos</vt:lpstr>
      <vt:lpstr>ALQUILERES al 14_09_2013</vt:lpstr>
      <vt:lpstr>ALQUILERES al</vt:lpstr>
      <vt:lpstr>Hoja2</vt:lpstr>
      <vt:lpstr>INQUILINOS Y CANON</vt:lpstr>
      <vt:lpstr>GASTOS 2013 AL 2015</vt:lpstr>
      <vt:lpstr>ESTADO CTA 2013_2015</vt:lpstr>
      <vt:lpstr>ESTADO CTA 2013_2015 (2)</vt:lpstr>
      <vt:lpstr>Gastos 2016 - 2022</vt:lpstr>
      <vt:lpstr>ESTADO DE CTA 2016_2021</vt:lpstr>
      <vt:lpstr>Cta Jorge Rogriguez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lguerrero</dc:creator>
  <cp:lastModifiedBy>LFG</cp:lastModifiedBy>
  <cp:lastPrinted>2021-11-25T19:37:30Z</cp:lastPrinted>
  <dcterms:created xsi:type="dcterms:W3CDTF">2013-06-13T14:16:50Z</dcterms:created>
  <dcterms:modified xsi:type="dcterms:W3CDTF">2022-08-12T21:00:04Z</dcterms:modified>
</cp:coreProperties>
</file>