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Objects="none" defaultThemeVersion="124226"/>
  <bookViews>
    <workbookView xWindow="0" yWindow="30" windowWidth="15870" windowHeight="7905" tabRatio="793" firstSheet="4" activeTab="8"/>
  </bookViews>
  <sheets>
    <sheet name="ESTADO DE CTA 2016_2023 (2)" sheetId="19" r:id="rId1"/>
    <sheet name="LFG_2023" sheetId="16" r:id="rId2"/>
    <sheet name="datos de Inquilinos" sheetId="7" r:id="rId3"/>
    <sheet name="FACT D&amp;J" sheetId="6" r:id="rId4"/>
    <sheet name="ALQUILERES al 14_09_2013" sheetId="3" r:id="rId5"/>
    <sheet name="ALQUILERES al" sheetId="4" r:id="rId6"/>
    <sheet name="ESTADO CTA 2013_2015" sheetId="15" r:id="rId7"/>
    <sheet name="ESTADO DE CTA 2016_2023" sheetId="14" r:id="rId8"/>
    <sheet name="GASTOS 2013 AL 2023" sheetId="1" r:id="rId9"/>
    <sheet name="TASA DE CAMBIO" sheetId="18" r:id="rId10"/>
    <sheet name="Cta Jorge Rogriguez" sheetId="13" r:id="rId11"/>
  </sheets>
  <calcPr calcId="145621"/>
</workbook>
</file>

<file path=xl/calcChain.xml><?xml version="1.0" encoding="utf-8"?>
<calcChain xmlns="http://schemas.openxmlformats.org/spreadsheetml/2006/main">
  <c r="E68" i="19" l="1"/>
  <c r="G68" i="19" s="1"/>
  <c r="E67" i="19"/>
  <c r="G67" i="19" s="1"/>
  <c r="E62" i="19"/>
  <c r="G62" i="19" s="1"/>
  <c r="E46" i="19"/>
  <c r="G46" i="19" s="1"/>
  <c r="E35" i="19"/>
  <c r="G35" i="19" s="1"/>
  <c r="E16" i="19"/>
  <c r="G16" i="19" s="1"/>
  <c r="E15" i="19"/>
  <c r="G15" i="19" s="1"/>
  <c r="E14" i="19"/>
  <c r="G14" i="19" s="1"/>
  <c r="E13" i="19"/>
  <c r="G13" i="19" s="1"/>
  <c r="E12" i="19"/>
  <c r="G12" i="19" s="1"/>
  <c r="E11" i="19"/>
  <c r="G11" i="19" s="1"/>
  <c r="E10" i="19"/>
  <c r="G10" i="19" s="1"/>
  <c r="E9" i="19"/>
  <c r="G9" i="19" s="1"/>
  <c r="E8" i="19"/>
  <c r="G8" i="19" s="1"/>
  <c r="E7" i="19"/>
  <c r="G7" i="19" s="1"/>
  <c r="E6" i="19"/>
  <c r="G6" i="19" s="1"/>
  <c r="P46" i="1" l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F66" i="1"/>
  <c r="P66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P4" i="1" l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  <c r="P10" i="1"/>
  <c r="P9" i="1"/>
  <c r="P8" i="1"/>
  <c r="P7" i="1"/>
  <c r="P6" i="1"/>
  <c r="P5" i="1"/>
  <c r="G83" i="14"/>
  <c r="E83" i="14"/>
  <c r="G77" i="14"/>
  <c r="E77" i="14"/>
  <c r="E96" i="14"/>
  <c r="G96" i="14" s="1"/>
  <c r="E95" i="14"/>
  <c r="G95" i="14" s="1"/>
  <c r="E90" i="14"/>
  <c r="G90" i="14" s="1"/>
  <c r="H11" i="7"/>
  <c r="H12" i="7"/>
  <c r="H13" i="7"/>
  <c r="H14" i="7"/>
  <c r="E70" i="14" l="1"/>
  <c r="G70" i="14" s="1"/>
  <c r="E45" i="14"/>
  <c r="E54" i="14"/>
  <c r="E55" i="14"/>
  <c r="G54" i="14"/>
  <c r="E53" i="14"/>
  <c r="G53" i="14" s="1"/>
  <c r="E52" i="14"/>
  <c r="G52" i="14" s="1"/>
  <c r="G55" i="14"/>
  <c r="E51" i="14"/>
  <c r="G51" i="14" s="1"/>
  <c r="E50" i="14"/>
  <c r="G50" i="14" s="1"/>
  <c r="E49" i="14"/>
  <c r="G49" i="14" s="1"/>
  <c r="E48" i="14"/>
  <c r="G48" i="14" s="1"/>
  <c r="E47" i="14"/>
  <c r="G47" i="14" s="1"/>
  <c r="E46" i="14"/>
  <c r="G46" i="14" l="1"/>
  <c r="G45" i="14"/>
  <c r="D28" i="14" l="1"/>
  <c r="D27" i="14"/>
  <c r="E132" i="14" l="1"/>
  <c r="E139" i="14" l="1"/>
  <c r="D156" i="14" l="1"/>
  <c r="E156" i="14"/>
  <c r="E146" i="14"/>
  <c r="D146" i="14"/>
  <c r="D139" i="14"/>
  <c r="E123" i="14"/>
  <c r="D123" i="14"/>
  <c r="D124" i="14" s="1"/>
  <c r="D117" i="14"/>
  <c r="D118" i="14" s="1"/>
  <c r="E117" i="14"/>
  <c r="E119" i="14" s="1"/>
  <c r="E26" i="14" l="1"/>
  <c r="G26" i="14" s="1"/>
  <c r="E47" i="15" l="1"/>
  <c r="E49" i="15" s="1"/>
  <c r="E56" i="15" s="1"/>
  <c r="E75" i="15"/>
  <c r="E74" i="15"/>
  <c r="E64" i="15"/>
  <c r="E63" i="15"/>
  <c r="D37" i="15"/>
  <c r="E37" i="15" s="1"/>
  <c r="E39" i="15" s="1"/>
  <c r="D29" i="15"/>
  <c r="E29" i="15" s="1"/>
  <c r="E27" i="15"/>
  <c r="E26" i="15"/>
  <c r="E25" i="15"/>
  <c r="E24" i="15"/>
  <c r="E23" i="15"/>
  <c r="E22" i="15"/>
  <c r="E21" i="15"/>
  <c r="E20" i="15"/>
  <c r="E19" i="15"/>
  <c r="E18" i="15"/>
  <c r="E13" i="15"/>
  <c r="E12" i="15"/>
  <c r="E7" i="15"/>
  <c r="E70" i="15" l="1"/>
  <c r="E78" i="15"/>
  <c r="E14" i="15"/>
  <c r="E65" i="15"/>
  <c r="E60" i="15"/>
  <c r="E24" i="14" l="1"/>
  <c r="E17" i="14" l="1"/>
  <c r="E16" i="14"/>
  <c r="E14" i="14"/>
  <c r="E13" i="14"/>
  <c r="E12" i="14"/>
  <c r="E15" i="14"/>
  <c r="E7" i="14"/>
  <c r="E6" i="14"/>
  <c r="E5" i="14"/>
  <c r="E8" i="14" l="1"/>
  <c r="E18" i="14"/>
  <c r="F16" i="13"/>
  <c r="F15" i="13"/>
  <c r="F14" i="13"/>
  <c r="F13" i="13"/>
  <c r="F12" i="13"/>
  <c r="G16" i="3" l="1"/>
  <c r="G15" i="3"/>
  <c r="G14" i="3"/>
  <c r="G13" i="3"/>
  <c r="G12" i="3"/>
  <c r="G11" i="3"/>
  <c r="S45" i="1" l="1"/>
  <c r="S44" i="1"/>
  <c r="S43" i="1"/>
  <c r="S42" i="1"/>
  <c r="S41" i="1"/>
  <c r="S40" i="1"/>
  <c r="S39" i="1"/>
  <c r="S38" i="1"/>
  <c r="S37" i="1"/>
  <c r="S36" i="1"/>
  <c r="S35" i="1"/>
  <c r="S34" i="1"/>
  <c r="S33" i="1"/>
  <c r="S32" i="1"/>
  <c r="S31" i="1"/>
  <c r="S30" i="1"/>
  <c r="S29" i="1"/>
  <c r="S28" i="1"/>
  <c r="S27" i="1"/>
  <c r="S26" i="1"/>
  <c r="S25" i="1"/>
  <c r="S24" i="1"/>
  <c r="S23" i="1"/>
  <c r="S22" i="1"/>
  <c r="S21" i="1"/>
  <c r="S20" i="1"/>
  <c r="S19" i="1"/>
  <c r="S18" i="1"/>
  <c r="S17" i="1"/>
  <c r="S16" i="1"/>
  <c r="S15" i="1"/>
  <c r="S14" i="1"/>
  <c r="S13" i="1"/>
  <c r="S12" i="1"/>
  <c r="S11" i="1"/>
  <c r="S10" i="1"/>
  <c r="S9" i="1"/>
  <c r="S8" i="1"/>
  <c r="S7" i="1"/>
  <c r="S6" i="1"/>
  <c r="S5" i="1"/>
  <c r="S4" i="1"/>
  <c r="F18" i="3" l="1"/>
  <c r="F22" i="4" l="1"/>
  <c r="F24" i="4" l="1"/>
  <c r="E27" i="3"/>
  <c r="F19" i="3" s="1"/>
  <c r="E30" i="3"/>
  <c r="C37" i="3" s="1"/>
  <c r="E34" i="3"/>
  <c r="C38" i="3" s="1"/>
  <c r="D40" i="3" l="1"/>
  <c r="D39" i="3"/>
  <c r="D38" i="3" l="1"/>
  <c r="F20" i="3"/>
  <c r="B37" i="3" l="1"/>
  <c r="D37" i="3" s="1"/>
</calcChain>
</file>

<file path=xl/sharedStrings.xml><?xml version="1.0" encoding="utf-8"?>
<sst xmlns="http://schemas.openxmlformats.org/spreadsheetml/2006/main" count="1076" uniqueCount="384">
  <si>
    <t>sanitas Venezuela, s.a.</t>
  </si>
  <si>
    <t>24 vales Dr. Sunil</t>
  </si>
  <si>
    <t>3 vales dr. Sunil</t>
  </si>
  <si>
    <t>A.C. Civil club campestre Paracotos</t>
  </si>
  <si>
    <t>pago de cuotas del 02/13 al 06/13</t>
  </si>
  <si>
    <t>registro principal del dist.capital</t>
  </si>
  <si>
    <t>Legalizacion de acta de defuncion CEG</t>
  </si>
  <si>
    <t>Funeraria Valles, C.A.</t>
  </si>
  <si>
    <t>kaufman incineraciones, C.A.</t>
  </si>
  <si>
    <t>pago de cuota tarjeta</t>
  </si>
  <si>
    <t>Cremacion</t>
  </si>
  <si>
    <t>Velorio</t>
  </si>
  <si>
    <t>Multiservicios autozone 2, C.A.</t>
  </si>
  <si>
    <t>mantenimiento JEEP</t>
  </si>
  <si>
    <t>hidrocapital</t>
  </si>
  <si>
    <t>EDC</t>
  </si>
  <si>
    <t>intercable</t>
  </si>
  <si>
    <t xml:space="preserve">facilweb </t>
  </si>
  <si>
    <t>renovacion  datadirbmc.com</t>
  </si>
  <si>
    <t>Renovación de Dominio: m2inmobiliario.com</t>
  </si>
  <si>
    <t>INQUILINO</t>
  </si>
  <si>
    <t>TIPO</t>
  </si>
  <si>
    <t>FECHA DE INICIO CONTRATO</t>
  </si>
  <si>
    <t>FECHA FIN CONTRATO</t>
  </si>
  <si>
    <t>MONTO Bs.</t>
  </si>
  <si>
    <t>PAGADO HASTA</t>
  </si>
  <si>
    <t>CONTRATO?</t>
  </si>
  <si>
    <t>LUIS (MARACUCHO)</t>
  </si>
  <si>
    <t>APARTAMENTO</t>
  </si>
  <si>
    <t>MARIA ALEJANDRA GARCIA</t>
  </si>
  <si>
    <t>D&amp;J</t>
  </si>
  <si>
    <t>DEPOSITO</t>
  </si>
  <si>
    <t>Summa Seguridad</t>
  </si>
  <si>
    <t>MAYO</t>
  </si>
  <si>
    <t>JUNIO</t>
  </si>
  <si>
    <t>JULIO</t>
  </si>
  <si>
    <t>AGOSTO</t>
  </si>
  <si>
    <t>SEPTIEMBRE</t>
  </si>
  <si>
    <t>LUIS</t>
  </si>
  <si>
    <t>MARIA ALEJANDRA</t>
  </si>
  <si>
    <t>d&amp;J</t>
  </si>
  <si>
    <t>Suma Seguridad</t>
  </si>
  <si>
    <t>ABRIL</t>
  </si>
  <si>
    <t>MARZO</t>
  </si>
  <si>
    <t>OCTUBRE</t>
  </si>
  <si>
    <t>PAOLA GUERRERO</t>
  </si>
  <si>
    <t>VIENEN EN CUENTA CEPEMIC A 30/04/2013</t>
  </si>
  <si>
    <t>En banco</t>
  </si>
  <si>
    <t>Paola Guerrero</t>
  </si>
  <si>
    <t>Karla Guerrero</t>
  </si>
  <si>
    <t>Cesar Guerrero</t>
  </si>
  <si>
    <t>Luis Guerrero</t>
  </si>
  <si>
    <t>GASTOS TOTALES</t>
  </si>
  <si>
    <t>PAGO IMPUESTOS SUCESIÓN</t>
  </si>
  <si>
    <t>PAGOS COMUNES REALIZADOS</t>
  </si>
  <si>
    <t>PAGOS REALIZADOS A HEREDEROS</t>
  </si>
  <si>
    <t>TOTAL</t>
  </si>
  <si>
    <t>KARLA GUERRERO</t>
  </si>
  <si>
    <t>SALDO A REPARTIR</t>
  </si>
  <si>
    <t>TOTAL RECIBIDO</t>
  </si>
  <si>
    <t>SALDO</t>
  </si>
  <si>
    <t>SERVICIOS Y VARIAS REP. APTO D</t>
  </si>
  <si>
    <t>TERMINACIONES DE TECHO APTO D</t>
  </si>
  <si>
    <t>NELSON reparaciones apartamento D</t>
  </si>
  <si>
    <t>techo dry wall apartamento D</t>
  </si>
  <si>
    <t>Bs.Totales</t>
  </si>
  <si>
    <t>Pagos realizados</t>
  </si>
  <si>
    <t>Saldo</t>
  </si>
  <si>
    <t>NOVIEMBRE</t>
  </si>
  <si>
    <t>DICIEMBRE</t>
  </si>
  <si>
    <t>PAOLA GUERRERO VIENEN DE CUENTA CORTE AL 14/09/2013</t>
  </si>
  <si>
    <t>PAOLA GUERRERO ALQUILER Luis y Maria Alejandra Octubre 2013</t>
  </si>
  <si>
    <t>Factura.Codigo</t>
  </si>
  <si>
    <t>NombreEmpresa</t>
  </si>
  <si>
    <t>Fecha</t>
  </si>
  <si>
    <t>No</t>
  </si>
  <si>
    <t>Descripcion</t>
  </si>
  <si>
    <t>Tipoformato</t>
  </si>
  <si>
    <t>Cantidad</t>
  </si>
  <si>
    <t>Total</t>
  </si>
  <si>
    <t>INVERSIONES DAVID AND JOSEPH, C. A.</t>
  </si>
  <si>
    <t>0071</t>
  </si>
  <si>
    <t>FACTURA</t>
  </si>
  <si>
    <t>ALQUILER GALP0N # 2 - PERIODO NOV./2010 A ABRIL/2011 40 MTRS2 A BSF. 40,OO M2</t>
  </si>
  <si>
    <t>6</t>
  </si>
  <si>
    <t>0050</t>
  </si>
  <si>
    <t>Alquiler Deposito # 2 Periodo Nov/2011 a Abril/2012  a razon de 2800. mensual</t>
  </si>
  <si>
    <t>Jorge Rodriguez</t>
  </si>
  <si>
    <t>jorgerf01@gmail.com</t>
  </si>
  <si>
    <t>Cristian Bellanca</t>
  </si>
  <si>
    <t>mbellanca@gmail.com</t>
  </si>
  <si>
    <t>Cristian Abarca</t>
  </si>
  <si>
    <t>gmanna859@hotmail.com</t>
  </si>
  <si>
    <t>Manna Giovanna</t>
  </si>
  <si>
    <t>Maria Alejandra garcia</t>
  </si>
  <si>
    <t>C.I. 10.867.552</t>
  </si>
  <si>
    <t>ENERO 2014</t>
  </si>
  <si>
    <t>FEBRERO</t>
  </si>
  <si>
    <t>APARTAMENTO C</t>
  </si>
  <si>
    <t>APARTAMENTO A</t>
  </si>
  <si>
    <t>DEPOSITO 2</t>
  </si>
  <si>
    <t>DEPOSITO 1</t>
  </si>
  <si>
    <t>SANDRA PATRICIA SUAREZ TORRADO    C.I. 11.362.226</t>
  </si>
  <si>
    <t>MARIA ALEJANDRA GARCIA FRANCO    C.I. 10.867.552</t>
  </si>
  <si>
    <t>INVERSIONES DAVID AND JOSEPH, C. A. RIF.: J-3005409-3</t>
  </si>
  <si>
    <t>SUMA SEGURIDAD, C. A.  RIF.: J -31232393-0</t>
  </si>
  <si>
    <t>CALLE MURACHI, QUINTA DILCIA, URB. EL MARQUES</t>
  </si>
  <si>
    <t>CALLE MOSENSOL QUINTA GAVIOTA No.225</t>
  </si>
  <si>
    <t>CALLE MURACHI , QUINTA CRISTINA, P. B. URB. EL MARQUES</t>
  </si>
  <si>
    <t>Telefonos</t>
  </si>
  <si>
    <t>0424-130.26.16</t>
  </si>
  <si>
    <t>CRISTIAN BELLANCA Y/O JORGE RODRIGUEZ</t>
  </si>
  <si>
    <t>0212-243.26.26</t>
  </si>
  <si>
    <t>CRISTIAN ABARCA</t>
  </si>
  <si>
    <t>Bs.</t>
  </si>
  <si>
    <t>PARACOTOS</t>
  </si>
  <si>
    <t>MESES 07 AL 12 DEL 2014</t>
  </si>
  <si>
    <t>MESES 03 AL 06 DEL 2014</t>
  </si>
  <si>
    <t>MESES 02 AL 6  DEL 2013</t>
  </si>
  <si>
    <t>MES 10/2015</t>
  </si>
  <si>
    <t>ASESORIA LEGAL</t>
  </si>
  <si>
    <t>HEMAN VELASQUEZ</t>
  </si>
  <si>
    <t>Cuota Mant.Agosto_SEPT.2015 3931</t>
  </si>
  <si>
    <t>saldo cuota Jun y Jul 2015</t>
  </si>
  <si>
    <t>Pago cuota a Saldo Dic14 y ene a jul15</t>
  </si>
  <si>
    <t>ELECTRICIDAD EL MARQUES</t>
  </si>
  <si>
    <t>saldo de cuotas Sept-Dic.2013 y enero 14</t>
  </si>
  <si>
    <t>Pago Julio Agosto 2013 accion 3931</t>
  </si>
  <si>
    <t>pago cuotas Sept a Diciembre 2013</t>
  </si>
  <si>
    <t>pago de Calculo de Acciones venales</t>
  </si>
  <si>
    <t>DAYANA BENAVIDES</t>
  </si>
  <si>
    <t>CESAR GUERRERO</t>
  </si>
  <si>
    <t>citibank Miami</t>
  </si>
  <si>
    <t>camioneta gran cherokee 2016 /  US$   27,29 mayo 2013</t>
  </si>
  <si>
    <t>cuenta banesco CEG /  US$   27,29 mayo 2013</t>
  </si>
  <si>
    <t>X cobrar LFG   prestamo</t>
  </si>
  <si>
    <t>X pagar a LFG prestamos respaldado por CEG</t>
  </si>
  <si>
    <t>Maribel Chacon  US$ EN EFECTIVO</t>
  </si>
  <si>
    <t>PAGOS REALIZADOS</t>
  </si>
  <si>
    <t>US$</t>
  </si>
  <si>
    <t>GASTOS CASA TACARIGUA INICIAL  30%</t>
  </si>
  <si>
    <t>DEPOSITO A CTA DE CASA INICIAL   30%   US$  42,01</t>
  </si>
  <si>
    <t>CUOTA 1/10    ANUAL    2015        US$    222,00</t>
  </si>
  <si>
    <t>alquiler galpon A nov-13 a marzo 15     US$    222,00</t>
  </si>
  <si>
    <t>agua y aseo dic 2013</t>
  </si>
  <si>
    <t>agua y aseo nov 2013</t>
  </si>
  <si>
    <t>agua y aseo oct 2013</t>
  </si>
  <si>
    <t>agua y aseo sept 2013</t>
  </si>
  <si>
    <t>agua y aseo agosto 2013</t>
  </si>
  <si>
    <t>agua y aseo julio 2013</t>
  </si>
  <si>
    <t>electricidad  julio 2013</t>
  </si>
  <si>
    <t>electricidad  agosto  2013</t>
  </si>
  <si>
    <t>electricidad sept 2013</t>
  </si>
  <si>
    <t>electricidad oct 2013</t>
  </si>
  <si>
    <t>electricidad nov 2013</t>
  </si>
  <si>
    <t>electricidad Dic 2013</t>
  </si>
  <si>
    <t>TV cable  julio 2013</t>
  </si>
  <si>
    <t>TV cable  agosto  2013</t>
  </si>
  <si>
    <t>TV cable sept 2013</t>
  </si>
  <si>
    <t>TV cable oct 2013</t>
  </si>
  <si>
    <t>TV cable nov 2013</t>
  </si>
  <si>
    <t>TV cable Dic 2013</t>
  </si>
  <si>
    <t>Paola Guerrero  saldo ALQ a 14/09/2013</t>
  </si>
  <si>
    <t>PLASILCA</t>
  </si>
  <si>
    <t>TASA US$</t>
  </si>
  <si>
    <t>DETALLE</t>
  </si>
  <si>
    <t>FECHA</t>
  </si>
  <si>
    <t>CTAS.X COBRAR</t>
  </si>
  <si>
    <t>CITIBANK MIAMI SUCESIÓN</t>
  </si>
  <si>
    <t>GALPON A / ALQUILER RECIBIDO LFG</t>
  </si>
  <si>
    <t>TACARIGUA - VENTA DE CASA  / HENRY AZTROZA</t>
  </si>
  <si>
    <t>SALDO EN BANCOS RECIBIDO</t>
  </si>
  <si>
    <t>CUENTAS x COBRAR CEG</t>
  </si>
  <si>
    <t>FACTURADO Y X COBRAR A SEPT 2013</t>
  </si>
  <si>
    <t>GASTOS A SEPT 2013</t>
  </si>
  <si>
    <t>Maribel Chacon    Inscripcion Paola 2013-14</t>
  </si>
  <si>
    <t>65% CORRESPONDE A SUCESIÓN CEG</t>
  </si>
  <si>
    <t>POR DISTRIBUIR EN HEREDEROS</t>
  </si>
  <si>
    <t>X BENEFICIARIO</t>
  </si>
  <si>
    <t>TRANSFERENCIA</t>
  </si>
  <si>
    <t>HEMAN VELASQUES</t>
  </si>
  <si>
    <t>ASESORAMIENTO JURIDICO</t>
  </si>
  <si>
    <t>ADM NOV - DIC 15 Y ENE - FEB 16</t>
  </si>
  <si>
    <t>BENEFICIARIO</t>
  </si>
  <si>
    <t>MONTO</t>
  </si>
  <si>
    <t>ADM NOV - DIC 15 Y ENE - FEB 16 - saldo aumento cuota</t>
  </si>
  <si>
    <t>IDEIMA</t>
  </si>
  <si>
    <t>COPIA CERT.DOC.ALQ.LUIS HERNANDEZ</t>
  </si>
  <si>
    <t>No.REFERENCIA</t>
  </si>
  <si>
    <t>TASA</t>
  </si>
  <si>
    <t>SERVIAUTOMATIC , C.A.</t>
  </si>
  <si>
    <t>IDEIMA TORRES</t>
  </si>
  <si>
    <t>VARIOS SEGÚN FACTURA 0014</t>
  </si>
  <si>
    <t>CORPORACION CALAZE</t>
  </si>
  <si>
    <t>COPIAS DOCUMENTOS GAVIOTA</t>
  </si>
  <si>
    <t>ALCALDIA DE SUCRE</t>
  </si>
  <si>
    <t>IMPUESTOS QUINTA GAVIOTA 2010 AL 2016</t>
  </si>
  <si>
    <t>HILDA LEON</t>
  </si>
  <si>
    <t>GASTOS VARIOS SUCESION</t>
  </si>
  <si>
    <t>SENIAT</t>
  </si>
  <si>
    <t>IMPUESTOS CEG</t>
  </si>
  <si>
    <t>CARLOS ARMAS</t>
  </si>
  <si>
    <t>REPARACION DE TUBO AGUA QTA.GAVIOTA</t>
  </si>
  <si>
    <t>ADM.MARZO ABRIL Y  MAYO 2016</t>
  </si>
  <si>
    <t>ADM.JUNIO + CUOTA EXTRAORDINARIA ABRIL 2016</t>
  </si>
  <si>
    <t>MARIA JOSE DEFFENDINI</t>
  </si>
  <si>
    <t>ADM. JULIO A SEPT.2016</t>
  </si>
  <si>
    <t>PAGO ASESORIA JURIDICA</t>
  </si>
  <si>
    <t>ADM. OCTUBRE 2016 A FEBRERO 2017</t>
  </si>
  <si>
    <t>ADM. MARZO 2017 A AGOSTO 2017</t>
  </si>
  <si>
    <t>ADM. SEPT. 2017 A DICIEMBRE 2017</t>
  </si>
  <si>
    <t>ADM. ENERO  2018 A SEPTIEMBRE 2018</t>
  </si>
  <si>
    <t>BADID BORJA - JULIO MARTINEZ</t>
  </si>
  <si>
    <t>ADM. ENERO DIF A MAYO 2019</t>
  </si>
  <si>
    <t>ADM. JUNIO A AGOSTO 2019</t>
  </si>
  <si>
    <t>ADM. DIF.JULIO 2018 A ENERO 2019</t>
  </si>
  <si>
    <t>SUNAVI</t>
  </si>
  <si>
    <t>PAGO DE SANCION</t>
  </si>
  <si>
    <t>PAGO DE IMPUESTOS PLANILLA No.9101391131</t>
  </si>
  <si>
    <t>PAGO DE IMPUESTOS PLANILLA No.9101394839</t>
  </si>
  <si>
    <t>PAGO DE IMPUESTOS PLANILLA No.9101408043</t>
  </si>
  <si>
    <t>PAGO DE IMPUESTOS PLANILLA No.9101432494</t>
  </si>
  <si>
    <t>PAGO DE IMPUESTOS PLANILLA No.9101448424</t>
  </si>
  <si>
    <t>PAGO DE IMPUESTOS PLANILLA No.9101453733</t>
  </si>
  <si>
    <t>PAGO DE IMPUESTOS PLANILLA No.9101499951</t>
  </si>
  <si>
    <t>PAGO DE IMPUESTOS PLANILLA No.9101561421</t>
  </si>
  <si>
    <t>GASTOS 2013 A 2015 SEGÚN DETALLE</t>
  </si>
  <si>
    <t>ALQUILER GALPON A  ABRIL 2015</t>
  </si>
  <si>
    <t>ALQUILER GALPON A MAYO 2015</t>
  </si>
  <si>
    <t>ALQUILER GALPON A JUNIO 2015</t>
  </si>
  <si>
    <t>ALQUILER GALPON A JULIO 2015</t>
  </si>
  <si>
    <t>ALQUILER GALPON A AGOSTO 2015</t>
  </si>
  <si>
    <t>ALQUILER GALPON A SEPTIEMBRE 2015</t>
  </si>
  <si>
    <t>ALQUILER GALPON A OCTUBRE 2015</t>
  </si>
  <si>
    <t>ALQUILER GALPON A NOVIEMBRE 2015</t>
  </si>
  <si>
    <t>ALQUILER GALPON A DICIEMBRE 2015</t>
  </si>
  <si>
    <t>CUOTA 2/10    ANUAL    2016</t>
  </si>
  <si>
    <t>CUOTA 3/10    ANUAL    2017</t>
  </si>
  <si>
    <t>CUOTA 4/10    ANUAL    2018</t>
  </si>
  <si>
    <t>ALQUILER GALPON A ENERO 2016</t>
  </si>
  <si>
    <t>ALQUILER GALPON A FEBRERO 2016</t>
  </si>
  <si>
    <t>ALQUILER GALPON A MARZO 2016</t>
  </si>
  <si>
    <t>ALQUILER GALPON A ABRIL 2016</t>
  </si>
  <si>
    <t>ALQUILER GALPON A MAYO 2016</t>
  </si>
  <si>
    <t>ALQUILER GALPON A JUNIO 2016</t>
  </si>
  <si>
    <t>GASTOS PAGOS POR LFG</t>
  </si>
  <si>
    <t>GASTOS 2016 AL 2021 SEGÚN DETALLE</t>
  </si>
  <si>
    <t>MONTO USD</t>
  </si>
  <si>
    <t>MARIBEL CHACON</t>
  </si>
  <si>
    <t>VIENEN DEL 2015</t>
  </si>
  <si>
    <t xml:space="preserve"> </t>
  </si>
  <si>
    <t xml:space="preserve">CUENTA CEG     BANCOLOMBIA   LFG  Y  CAG   MONTO EN PESOS </t>
  </si>
  <si>
    <t>CORTE DE CUENTA AL 31/12/2015   5 HEREDEROS</t>
  </si>
  <si>
    <t>LUIS GUERRERO</t>
  </si>
  <si>
    <t>EFECTIVO BANCOLOMBIA</t>
  </si>
  <si>
    <t>PESOS</t>
  </si>
  <si>
    <t>TRANSFERENCIA PAGOS REALIZADOS POR LFG</t>
  </si>
  <si>
    <t>TRANSFERENCIA PAGOS REALIZADOS LFG</t>
  </si>
  <si>
    <t>TACARIGUA - VENTA DE CASA EDO.CTA.2016-2021</t>
  </si>
  <si>
    <t>GALPON A / ALQUILER EDO.CTA.2016-2021</t>
  </si>
  <si>
    <t>GASTOS SEGÚN EDO.CTA 2016 AL 2021</t>
  </si>
  <si>
    <t>POR PAGAR POR BENEFICIARIO PESOS</t>
  </si>
  <si>
    <t>POR PAGAR CESAR GUERRERO</t>
  </si>
  <si>
    <t>POR PAGAR LUIS GUERRERO PESOS</t>
  </si>
  <si>
    <t>POR PAGAR LUIS GUERRERO USD</t>
  </si>
  <si>
    <t>POR PAGAR 5 BENEFICIARIO USD</t>
  </si>
  <si>
    <t>POR PAGAR 5 BENEFICIARIO PESOS</t>
  </si>
  <si>
    <t>USD</t>
  </si>
  <si>
    <t>PAGOS REALIZADOS VIENEN DEL 2015</t>
  </si>
  <si>
    <t>X COBRAR VIENEN DEL 2015</t>
  </si>
  <si>
    <t>X COBRAR VIENEN 2016 AL 2021</t>
  </si>
  <si>
    <t>SEGÚN DOC</t>
  </si>
  <si>
    <t>DISTRIBUCION POR BENEFICIARIO</t>
  </si>
  <si>
    <t>SEGURO A NOMBRE DE DIEGO GUERRERO</t>
  </si>
  <si>
    <t>REINTEGRO DE PAGOS EFECTIVO</t>
  </si>
  <si>
    <t>EN RECLAMACION  LFG</t>
  </si>
  <si>
    <t>CORTE DE CUENTA 2016 al 2021 ACTUALIZADO AL 24/11/2021</t>
  </si>
  <si>
    <t>PAGO DE IMPUESTOS PLANILLA No.9101718970</t>
  </si>
  <si>
    <t>PAGO DE IMPUESTOS PLANILLA No.9101721009</t>
  </si>
  <si>
    <t>PAGO DE IMPUESTOS PLANILLA No.9101721499</t>
  </si>
  <si>
    <t>PAGO DE IMPUESTOS PLANILLA No.9101723023</t>
  </si>
  <si>
    <t>CORPOELEC</t>
  </si>
  <si>
    <t xml:space="preserve">PAGO ELECTRICIDAD </t>
  </si>
  <si>
    <t>RECIBIDO EN EFECTIVO</t>
  </si>
  <si>
    <t xml:space="preserve">DR. LUIS ALFREDO </t>
  </si>
  <si>
    <t>LOS TEQUES</t>
  </si>
  <si>
    <t>CONTACTO</t>
  </si>
  <si>
    <t>SITIO</t>
  </si>
  <si>
    <t>INICIO</t>
  </si>
  <si>
    <t>FIN</t>
  </si>
  <si>
    <t>REUNION PARA ASESORAMIENTO / RECOMENDO A LA DR.DAYANA JUEZ CONTROL DE GARANTIAS EN EL PALACIO DE JUSTICIA</t>
  </si>
  <si>
    <t>COSTO $</t>
  </si>
  <si>
    <t>DRA. DAYANA BARRIOS</t>
  </si>
  <si>
    <t xml:space="preserve">CARACAS </t>
  </si>
  <si>
    <t>DRA. NO ME PUDO ATENDER  REUNION POSPUESTA PARA EL MARTES 12/09/2023</t>
  </si>
  <si>
    <t>NOTARIA SEPT.LIBERTADOR</t>
  </si>
  <si>
    <t>REVISION DE DOCUMENTOS FIRMADOS</t>
  </si>
  <si>
    <t xml:space="preserve">REUNION PARA EXPONERLE EN CASO Y RECOMENDO A LA DRA. RAIZA </t>
  </si>
  <si>
    <t>DR. LUIS ALFREDO</t>
  </si>
  <si>
    <t>2 TIPOLOGIAS DE OBRA  No.12 y 86 SEPTIEMBRE 2023</t>
  </si>
  <si>
    <t xml:space="preserve">    Fecha Valor : 03/09/2014</t>
  </si>
  <si>
    <t xml:space="preserve">           SICAD (***)</t>
  </si>
  <si>
    <t xml:space="preserve">                      SICAD II  (****)</t>
  </si>
  <si>
    <t>________________________________________________________________________________________________________________________________________________________</t>
  </si>
  <si>
    <t xml:space="preserve">    (*) Cotización Reuters DIV/US$</t>
  </si>
  <si>
    <t xml:space="preserve">                   Bs./DIV (**)                </t>
  </si>
  <si>
    <t xml:space="preserve">   Moneda/País</t>
  </si>
  <si>
    <t xml:space="preserve">   Compra (BID)</t>
  </si>
  <si>
    <t xml:space="preserve">   Venta (ASK)</t>
  </si>
  <si>
    <t xml:space="preserve">   Compra (BID)/Venta (ASK)</t>
  </si>
  <si>
    <t xml:space="preserve">     Compra (BID)</t>
  </si>
  <si>
    <t xml:space="preserve">     Venta (ASK)</t>
  </si>
  <si>
    <t>E.U.A.</t>
  </si>
  <si>
    <t xml:space="preserve">Fecha Operación : </t>
  </si>
  <si>
    <t xml:space="preserve">    Fecha Valor : 18/02/2015</t>
  </si>
  <si>
    <t xml:space="preserve">           SICAD (c)</t>
  </si>
  <si>
    <t xml:space="preserve">      Convenio Cambiario N° 33 (d)</t>
  </si>
  <si>
    <t xml:space="preserve">                      SICAD II </t>
  </si>
  <si>
    <t xml:space="preserve">  AVISO OFICIAL del 10/02/2015 (e)</t>
  </si>
  <si>
    <t>___________________________________________________________________________________________________________________________________________________________________________________________</t>
  </si>
  <si>
    <t xml:space="preserve">    (a) Cotización Reuters DIV/US$</t>
  </si>
  <si>
    <t xml:space="preserve">                         Bs./DIV  (b)</t>
  </si>
  <si>
    <t xml:space="preserve">             Bs./DIV </t>
  </si>
  <si>
    <t xml:space="preserve">                      Bs./DIV</t>
  </si>
  <si>
    <t xml:space="preserve">                        Bs./DIV</t>
  </si>
  <si>
    <t xml:space="preserve">                     DIPRO (b)</t>
  </si>
  <si>
    <t xml:space="preserve">                    Bs./DIV  (b)               </t>
  </si>
  <si>
    <t xml:space="preserve">       Venta (ASK)</t>
  </si>
  <si>
    <t xml:space="preserve">         Compra (BID)</t>
  </si>
  <si>
    <t xml:space="preserve">           Venta (ASK)</t>
  </si>
  <si>
    <t xml:space="preserve">        Convenio Cambiario N° 38 (d)</t>
  </si>
  <si>
    <t xml:space="preserve">             SICAD (b)                    </t>
  </si>
  <si>
    <t xml:space="preserve">        Convenio Cambiario N° 39 (c)</t>
  </si>
  <si>
    <t xml:space="preserve">    (a) Cotización Reuters M.E/US$</t>
  </si>
  <si>
    <t xml:space="preserve">               Bs./M.E                    </t>
  </si>
  <si>
    <t xml:space="preserve">                             Bs./M.E                    </t>
  </si>
  <si>
    <t xml:space="preserve">       Compra (BID)       </t>
  </si>
  <si>
    <t>___________________________________________________________________________________________________________________________________</t>
  </si>
  <si>
    <t>CANT.MESES</t>
  </si>
  <si>
    <t>2018</t>
  </si>
  <si>
    <t>2019</t>
  </si>
  <si>
    <t>2020</t>
  </si>
  <si>
    <t>2021</t>
  </si>
  <si>
    <t>2022</t>
  </si>
  <si>
    <t>2023</t>
  </si>
  <si>
    <t>MAYO A DICIEMBRE 2013</t>
  </si>
  <si>
    <t>2014</t>
  </si>
  <si>
    <t>2015</t>
  </si>
  <si>
    <t>2016</t>
  </si>
  <si>
    <t>2017</t>
  </si>
  <si>
    <t>MARIA ALEJANDRA GARCIA FRANCO    C.I. 10.867.552        ALQUILER APARTAMENTO A</t>
  </si>
  <si>
    <t>SEPTIEMBRE 2020</t>
  </si>
  <si>
    <t>SANDRA PATRICIA SUAREZ TORRADO    C.I. 11.362.226 Y/O LUIS ROSENDO HERNANDEZ PEREZ  C.I. 10.341.194 APTO.C    DESDE 01/06/2009   CANNON 4.000 Bs.</t>
  </si>
  <si>
    <t>LUIS ALBERTO PADALINO GIL  C.I. 16.682.167 APTO.C               DESDE   01/10/2020   CANNON 27.000.000</t>
  </si>
  <si>
    <t>OCTUBRE A DICIEMBRE 2020</t>
  </si>
  <si>
    <t>DAVID AND JOSEPH DEPOSITO B 40 M2</t>
  </si>
  <si>
    <t>OCTUBRE 2018 A SEPTIEMBRE 2019</t>
  </si>
  <si>
    <t>SEGÚN DOCUMENTO PAGADO POR ADELANTADO 149.040</t>
  </si>
  <si>
    <t>OCTUBRE 2019 A SEPTIEMBRE 2020</t>
  </si>
  <si>
    <t>OCTUBRE 2021 A SEPTIEMBRE 2022</t>
  </si>
  <si>
    <t>OCTUBRE 2022 A SEPTIEMBRE 2023</t>
  </si>
  <si>
    <t>OCTUBRE 2023 A SEPTIEMBRE 2024</t>
  </si>
  <si>
    <t>SUMA SEGURIDAD, C. A.  DEPOSITO A 80 M2</t>
  </si>
  <si>
    <t xml:space="preserve">                         Bs./DIV                 </t>
  </si>
  <si>
    <t>_______________________________________________________________________________________________</t>
  </si>
  <si>
    <t>PAGO DE IMPUESTO PLANILLA No.9101961545</t>
  </si>
  <si>
    <t>PAGO DE IMPUESTO PLANILLA No.9101974280</t>
  </si>
  <si>
    <t>PAGO DE IMPUESTO PLANILLA No.9102097324</t>
  </si>
  <si>
    <t>PAGO DE IMPUESTO PLANILLA No.9102133675</t>
  </si>
  <si>
    <t>PAGO DE IMPUESTO PLANILLA No.9102166355</t>
  </si>
  <si>
    <t>PAGO DE IMPUESTO PLANILLA No.9102174582</t>
  </si>
  <si>
    <t>PAGO DE IMPUESTO PLANILLA No.9102174966</t>
  </si>
  <si>
    <t>GASTOS 2013 - 2023</t>
  </si>
  <si>
    <t>REPARACION Y MANTENIMIENTOS PUERTA ESTAC.</t>
  </si>
  <si>
    <t>REPARACION DE FILTRACIONES QTA.GAVIOTA SEGÚN INF.</t>
  </si>
  <si>
    <t>T.BCV</t>
  </si>
  <si>
    <t>T.PETRO</t>
  </si>
  <si>
    <t>$.BCV</t>
  </si>
  <si>
    <t>NOTARIA SAREN</t>
  </si>
  <si>
    <t>COPIA CERTIFICADAS ALQ.DEP 2019</t>
  </si>
  <si>
    <t>COPIA CERTIFICADAS ALQ.DEP 2020</t>
  </si>
  <si>
    <t>LFG</t>
  </si>
  <si>
    <t>CAG</t>
  </si>
  <si>
    <t>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</si>
</sst>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_-;\-* #,##0.00_-;_-* &quot;-&quot;??_-;_-@_-"/>
    <numFmt numFmtId="164" formatCode="_ * #,##0.00_ ;_ * \-#,##0.00_ ;_ * &quot;-&quot;??_ ;_ @_ "/>
    <numFmt numFmtId="165" formatCode="&quot;$&quot;#,##0\ ;\(&quot;$&quot;#,##0\)"/>
    <numFmt numFmtId="166" formatCode="_ * #,##0_ ;_ * \-#,##0_ ;_ * &quot;-&quot;??_ ;_ @_ "/>
    <numFmt numFmtId="167" formatCode="_(* #,##0.00_);_(* \(#,##0.00\);_(* &quot;-&quot;??_);_(@_)"/>
    <numFmt numFmtId="168" formatCode="_ * #,##0.00000_ ;_ * \-#,##0.00000_ ;_ * &quot;-&quot;??_ ;_ @_ 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8"/>
      <color indexed="8"/>
      <name val="Arial"/>
      <family val="2"/>
    </font>
    <font>
      <sz val="10"/>
      <color indexed="8"/>
      <name val="Arial"/>
      <family val="2"/>
    </font>
    <font>
      <sz val="10"/>
      <color indexed="22"/>
      <name val="Arial"/>
      <family val="2"/>
    </font>
    <font>
      <b/>
      <sz val="18"/>
      <color indexed="22"/>
      <name val="Arial"/>
      <family val="2"/>
    </font>
    <font>
      <b/>
      <sz val="12"/>
      <color indexed="22"/>
      <name val="Arial"/>
      <family val="2"/>
    </font>
    <font>
      <sz val="10"/>
      <name val="Arial"/>
      <family val="2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</font>
    <font>
      <sz val="11"/>
      <color indexed="8"/>
      <name val="Calibri"/>
      <family val="2"/>
    </font>
  </fonts>
  <fills count="40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66">
    <xf numFmtId="0" fontId="0" fillId="0" borderId="0"/>
    <xf numFmtId="16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8" fillId="0" borderId="0"/>
    <xf numFmtId="0" fontId="9" fillId="0" borderId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9" fillId="0" borderId="0" applyFont="0" applyFill="0" applyBorder="0" applyAlignment="0" applyProtection="0"/>
    <xf numFmtId="2" fontId="9" fillId="0" borderId="0" applyFont="0" applyFill="0" applyBorder="0" applyAlignment="0" applyProtection="0"/>
    <xf numFmtId="4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0" fontId="9" fillId="0" borderId="4" applyNumberFormat="0" applyFont="0" applyFill="0" applyAlignment="0" applyProtection="0"/>
    <xf numFmtId="43" fontId="1" fillId="0" borderId="0" applyFont="0" applyFill="0" applyBorder="0" applyAlignment="0" applyProtection="0"/>
    <xf numFmtId="0" fontId="12" fillId="0" borderId="0"/>
    <xf numFmtId="164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7" applyNumberFormat="0" applyFill="0" applyAlignment="0" applyProtection="0"/>
    <xf numFmtId="0" fontId="17" fillId="0" borderId="8" applyNumberFormat="0" applyFill="0" applyAlignment="0" applyProtection="0"/>
    <xf numFmtId="0" fontId="18" fillId="0" borderId="9" applyNumberFormat="0" applyFill="0" applyAlignment="0" applyProtection="0"/>
    <xf numFmtId="0" fontId="18" fillId="0" borderId="0" applyNumberFormat="0" applyFill="0" applyBorder="0" applyAlignment="0" applyProtection="0"/>
    <xf numFmtId="0" fontId="19" fillId="9" borderId="0" applyNumberFormat="0" applyBorder="0" applyAlignment="0" applyProtection="0"/>
    <xf numFmtId="0" fontId="20" fillId="10" borderId="0" applyNumberFormat="0" applyBorder="0" applyAlignment="0" applyProtection="0"/>
    <xf numFmtId="0" fontId="21" fillId="11" borderId="0" applyNumberFormat="0" applyBorder="0" applyAlignment="0" applyProtection="0"/>
    <xf numFmtId="0" fontId="22" fillId="12" borderId="10" applyNumberFormat="0" applyAlignment="0" applyProtection="0"/>
    <xf numFmtId="0" fontId="23" fillId="13" borderId="11" applyNumberFormat="0" applyAlignment="0" applyProtection="0"/>
    <xf numFmtId="0" fontId="24" fillId="13" borderId="10" applyNumberFormat="0" applyAlignment="0" applyProtection="0"/>
    <xf numFmtId="0" fontId="25" fillId="0" borderId="12" applyNumberFormat="0" applyFill="0" applyAlignment="0" applyProtection="0"/>
    <xf numFmtId="0" fontId="26" fillId="14" borderId="13" applyNumberFormat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5" fillId="0" borderId="15" applyNumberFormat="0" applyFill="0" applyAlignment="0" applyProtection="0"/>
    <xf numFmtId="0" fontId="29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9" fillId="19" borderId="0" applyNumberFormat="0" applyBorder="0" applyAlignment="0" applyProtection="0"/>
    <xf numFmtId="0" fontId="29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9" fillId="23" borderId="0" applyNumberFormat="0" applyBorder="0" applyAlignment="0" applyProtection="0"/>
    <xf numFmtId="0" fontId="29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9" fillId="27" borderId="0" applyNumberFormat="0" applyBorder="0" applyAlignment="0" applyProtection="0"/>
    <xf numFmtId="0" fontId="29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9" fillId="31" borderId="0" applyNumberFormat="0" applyBorder="0" applyAlignment="0" applyProtection="0"/>
    <xf numFmtId="0" fontId="29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9" fillId="35" borderId="0" applyNumberFormat="0" applyBorder="0" applyAlignment="0" applyProtection="0"/>
    <xf numFmtId="0" fontId="29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29" fillId="39" borderId="0" applyNumberFormat="0" applyBorder="0" applyAlignment="0" applyProtection="0"/>
    <xf numFmtId="0" fontId="30" fillId="0" borderId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43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8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15" borderId="14" applyNumberFormat="0" applyFont="0" applyAlignment="0" applyProtection="0"/>
    <xf numFmtId="0" fontId="31" fillId="15" borderId="14" applyNumberFormat="0" applyFont="0" applyAlignment="0" applyProtection="0"/>
    <xf numFmtId="0" fontId="31" fillId="15" borderId="14" applyNumberFormat="0" applyFont="0" applyAlignment="0" applyProtection="0"/>
    <xf numFmtId="0" fontId="31" fillId="15" borderId="14" applyNumberFormat="0" applyFont="0" applyAlignment="0" applyProtection="0"/>
    <xf numFmtId="0" fontId="31" fillId="15" borderId="14" applyNumberFormat="0" applyFont="0" applyAlignment="0" applyProtection="0"/>
    <xf numFmtId="0" fontId="31" fillId="15" borderId="14" applyNumberFormat="0" applyFont="0" applyAlignment="0" applyProtection="0"/>
    <xf numFmtId="0" fontId="31" fillId="15" borderId="14" applyNumberFormat="0" applyFont="0" applyAlignment="0" applyProtection="0"/>
    <xf numFmtId="0" fontId="31" fillId="15" borderId="14" applyNumberFormat="0" applyFont="0" applyAlignment="0" applyProtection="0"/>
    <xf numFmtId="0" fontId="31" fillId="15" borderId="14" applyNumberFormat="0" applyFont="0" applyAlignment="0" applyProtection="0"/>
    <xf numFmtId="0" fontId="31" fillId="15" borderId="14" applyNumberFormat="0" applyFont="0" applyAlignment="0" applyProtection="0"/>
    <xf numFmtId="0" fontId="31" fillId="15" borderId="14" applyNumberFormat="0" applyFont="0" applyAlignment="0" applyProtection="0"/>
    <xf numFmtId="0" fontId="31" fillId="15" borderId="14" applyNumberFormat="0" applyFont="0" applyAlignment="0" applyProtection="0"/>
    <xf numFmtId="0" fontId="31" fillId="15" borderId="14" applyNumberFormat="0" applyFont="0" applyAlignment="0" applyProtection="0"/>
    <xf numFmtId="0" fontId="31" fillId="15" borderId="14" applyNumberFormat="0" applyFont="0" applyAlignment="0" applyProtection="0"/>
    <xf numFmtId="0" fontId="31" fillId="15" borderId="14" applyNumberFormat="0" applyFont="0" applyAlignment="0" applyProtection="0"/>
    <xf numFmtId="0" fontId="31" fillId="15" borderId="14" applyNumberFormat="0" applyFont="0" applyAlignment="0" applyProtection="0"/>
    <xf numFmtId="0" fontId="31" fillId="15" borderId="14" applyNumberFormat="0" applyFont="0" applyAlignment="0" applyProtection="0"/>
    <xf numFmtId="0" fontId="31" fillId="15" borderId="14" applyNumberFormat="0" applyFont="0" applyAlignment="0" applyProtection="0"/>
    <xf numFmtId="0" fontId="31" fillId="15" borderId="14" applyNumberFormat="0" applyFont="0" applyAlignment="0" applyProtection="0"/>
    <xf numFmtId="0" fontId="31" fillId="15" borderId="14" applyNumberFormat="0" applyFont="0" applyAlignment="0" applyProtection="0"/>
    <xf numFmtId="0" fontId="31" fillId="15" borderId="14" applyNumberFormat="0" applyFont="0" applyAlignment="0" applyProtection="0"/>
    <xf numFmtId="0" fontId="31" fillId="15" borderId="14" applyNumberFormat="0" applyFont="0" applyAlignment="0" applyProtection="0"/>
    <xf numFmtId="0" fontId="31" fillId="15" borderId="14" applyNumberFormat="0" applyFont="0" applyAlignment="0" applyProtection="0"/>
    <xf numFmtId="0" fontId="31" fillId="15" borderId="14" applyNumberFormat="0" applyFont="0" applyAlignment="0" applyProtection="0"/>
    <xf numFmtId="0" fontId="31" fillId="15" borderId="14" applyNumberFormat="0" applyFont="0" applyAlignment="0" applyProtection="0"/>
    <xf numFmtId="0" fontId="31" fillId="15" borderId="14" applyNumberFormat="0" applyFont="0" applyAlignment="0" applyProtection="0"/>
    <xf numFmtId="0" fontId="31" fillId="15" borderId="14" applyNumberFormat="0" applyFont="0" applyAlignment="0" applyProtection="0"/>
    <xf numFmtId="0" fontId="31" fillId="15" borderId="14" applyNumberFormat="0" applyFont="0" applyAlignment="0" applyProtection="0"/>
    <xf numFmtId="0" fontId="31" fillId="15" borderId="14" applyNumberFormat="0" applyFont="0" applyAlignment="0" applyProtection="0"/>
    <xf numFmtId="0" fontId="31" fillId="15" borderId="14" applyNumberFormat="0" applyFont="0" applyAlignment="0" applyProtection="0"/>
    <xf numFmtId="0" fontId="31" fillId="15" borderId="14" applyNumberFormat="0" applyFont="0" applyAlignment="0" applyProtection="0"/>
    <xf numFmtId="0" fontId="31" fillId="15" borderId="14" applyNumberFormat="0" applyFont="0" applyAlignment="0" applyProtection="0"/>
    <xf numFmtId="0" fontId="31" fillId="15" borderId="14" applyNumberFormat="0" applyFont="0" applyAlignment="0" applyProtection="0"/>
    <xf numFmtId="0" fontId="31" fillId="15" borderId="14" applyNumberFormat="0" applyFont="0" applyAlignment="0" applyProtection="0"/>
    <xf numFmtId="0" fontId="31" fillId="15" borderId="14" applyNumberFormat="0" applyFont="0" applyAlignment="0" applyProtection="0"/>
    <xf numFmtId="0" fontId="31" fillId="15" borderId="14" applyNumberFormat="0" applyFont="0" applyAlignment="0" applyProtection="0"/>
    <xf numFmtId="0" fontId="31" fillId="15" borderId="14" applyNumberFormat="0" applyFont="0" applyAlignment="0" applyProtection="0"/>
    <xf numFmtId="0" fontId="31" fillId="15" borderId="14" applyNumberFormat="0" applyFont="0" applyAlignment="0" applyProtection="0"/>
    <xf numFmtId="0" fontId="31" fillId="15" borderId="14" applyNumberFormat="0" applyFont="0" applyAlignment="0" applyProtection="0"/>
    <xf numFmtId="0" fontId="31" fillId="15" borderId="14" applyNumberFormat="0" applyFont="0" applyAlignment="0" applyProtection="0"/>
    <xf numFmtId="0" fontId="31" fillId="15" borderId="14" applyNumberFormat="0" applyFont="0" applyAlignment="0" applyProtection="0"/>
    <xf numFmtId="0" fontId="31" fillId="15" borderId="14" applyNumberFormat="0" applyFont="0" applyAlignment="0" applyProtection="0"/>
    <xf numFmtId="0" fontId="31" fillId="15" borderId="14" applyNumberFormat="0" applyFont="0" applyAlignment="0" applyProtection="0"/>
    <xf numFmtId="0" fontId="31" fillId="15" borderId="14" applyNumberFormat="0" applyFont="0" applyAlignment="0" applyProtection="0"/>
    <xf numFmtId="0" fontId="31" fillId="15" borderId="14" applyNumberFormat="0" applyFont="0" applyAlignment="0" applyProtection="0"/>
    <xf numFmtId="0" fontId="31" fillId="15" borderId="14" applyNumberFormat="0" applyFont="0" applyAlignment="0" applyProtection="0"/>
    <xf numFmtId="0" fontId="31" fillId="15" borderId="14" applyNumberFormat="0" applyFont="0" applyAlignment="0" applyProtection="0"/>
    <xf numFmtId="0" fontId="31" fillId="15" borderId="14" applyNumberFormat="0" applyFont="0" applyAlignment="0" applyProtection="0"/>
    <xf numFmtId="0" fontId="31" fillId="15" borderId="14" applyNumberFormat="0" applyFont="0" applyAlignment="0" applyProtection="0"/>
    <xf numFmtId="0" fontId="31" fillId="15" borderId="14" applyNumberFormat="0" applyFont="0" applyAlignment="0" applyProtection="0"/>
    <xf numFmtId="0" fontId="31" fillId="15" borderId="14" applyNumberFormat="0" applyFont="0" applyAlignment="0" applyProtection="0"/>
    <xf numFmtId="0" fontId="31" fillId="15" borderId="14" applyNumberFormat="0" applyFont="0" applyAlignment="0" applyProtection="0"/>
    <xf numFmtId="0" fontId="31" fillId="15" borderId="14" applyNumberFormat="0" applyFont="0" applyAlignment="0" applyProtection="0"/>
    <xf numFmtId="0" fontId="31" fillId="15" borderId="14" applyNumberFormat="0" applyFont="0" applyAlignment="0" applyProtection="0"/>
    <xf numFmtId="0" fontId="31" fillId="15" borderId="14" applyNumberFormat="0" applyFont="0" applyAlignment="0" applyProtection="0"/>
    <xf numFmtId="0" fontId="31" fillId="15" borderId="14" applyNumberFormat="0" applyFont="0" applyAlignment="0" applyProtection="0"/>
    <xf numFmtId="0" fontId="31" fillId="15" borderId="14" applyNumberFormat="0" applyFont="0" applyAlignment="0" applyProtection="0"/>
    <xf numFmtId="0" fontId="31" fillId="15" borderId="14" applyNumberFormat="0" applyFont="0" applyAlignment="0" applyProtection="0"/>
    <xf numFmtId="0" fontId="31" fillId="15" borderId="14" applyNumberFormat="0" applyFont="0" applyAlignment="0" applyProtection="0"/>
    <xf numFmtId="0" fontId="31" fillId="15" borderId="14" applyNumberFormat="0" applyFont="0" applyAlignment="0" applyProtection="0"/>
    <xf numFmtId="0" fontId="31" fillId="15" borderId="14" applyNumberFormat="0" applyFont="0" applyAlignment="0" applyProtection="0"/>
    <xf numFmtId="0" fontId="31" fillId="15" borderId="14" applyNumberFormat="0" applyFont="0" applyAlignment="0" applyProtection="0"/>
    <xf numFmtId="0" fontId="31" fillId="15" borderId="14" applyNumberFormat="0" applyFont="0" applyAlignment="0" applyProtection="0"/>
    <xf numFmtId="0" fontId="31" fillId="15" borderId="14" applyNumberFormat="0" applyFont="0" applyAlignment="0" applyProtection="0"/>
    <xf numFmtId="0" fontId="31" fillId="15" borderId="14" applyNumberFormat="0" applyFont="0" applyAlignment="0" applyProtection="0"/>
    <xf numFmtId="0" fontId="31" fillId="15" borderId="14" applyNumberFormat="0" applyFont="0" applyAlignment="0" applyProtection="0"/>
    <xf numFmtId="0" fontId="31" fillId="15" borderId="14" applyNumberFormat="0" applyFont="0" applyAlignment="0" applyProtection="0"/>
    <xf numFmtId="0" fontId="31" fillId="15" borderId="14" applyNumberFormat="0" applyFont="0" applyAlignment="0" applyProtection="0"/>
  </cellStyleXfs>
  <cellXfs count="126">
    <xf numFmtId="0" fontId="0" fillId="0" borderId="0" xfId="0"/>
    <xf numFmtId="164" fontId="0" fillId="0" borderId="0" xfId="1" applyFont="1"/>
    <xf numFmtId="0" fontId="2" fillId="0" borderId="0" xfId="2"/>
    <xf numFmtId="0" fontId="3" fillId="0" borderId="1" xfId="0" applyFont="1" applyBorder="1"/>
    <xf numFmtId="0" fontId="3" fillId="0" borderId="1" xfId="0" applyFont="1" applyFill="1" applyBorder="1"/>
    <xf numFmtId="0" fontId="4" fillId="0" borderId="1" xfId="0" applyFont="1" applyBorder="1"/>
    <xf numFmtId="0" fontId="0" fillId="0" borderId="1" xfId="0" applyBorder="1"/>
    <xf numFmtId="164" fontId="4" fillId="0" borderId="1" xfId="1" applyFont="1" applyBorder="1"/>
    <xf numFmtId="0" fontId="4" fillId="0" borderId="0" xfId="0" applyFont="1" applyFill="1" applyBorder="1"/>
    <xf numFmtId="164" fontId="0" fillId="0" borderId="0" xfId="0" applyNumberFormat="1"/>
    <xf numFmtId="43" fontId="0" fillId="0" borderId="0" xfId="0" applyNumberFormat="1"/>
    <xf numFmtId="164" fontId="0" fillId="2" borderId="0" xfId="1" applyFont="1" applyFill="1"/>
    <xf numFmtId="0" fontId="0" fillId="3" borderId="0" xfId="0" applyFill="1"/>
    <xf numFmtId="0" fontId="0" fillId="0" borderId="0" xfId="0" applyFill="1"/>
    <xf numFmtId="164" fontId="0" fillId="0" borderId="0" xfId="1" applyFont="1" applyFill="1"/>
    <xf numFmtId="164" fontId="4" fillId="0" borderId="0" xfId="1" applyFont="1" applyFill="1" applyBorder="1"/>
    <xf numFmtId="164" fontId="4" fillId="4" borderId="0" xfId="1" applyFont="1" applyFill="1" applyBorder="1"/>
    <xf numFmtId="164" fontId="0" fillId="4" borderId="0" xfId="1" applyFont="1" applyFill="1"/>
    <xf numFmtId="43" fontId="0" fillId="4" borderId="0" xfId="0" applyNumberFormat="1" applyFill="1"/>
    <xf numFmtId="0" fontId="5" fillId="0" borderId="0" xfId="0" applyFont="1"/>
    <xf numFmtId="0" fontId="6" fillId="0" borderId="0" xfId="0" applyFont="1"/>
    <xf numFmtId="164" fontId="5" fillId="0" borderId="0" xfId="1" applyFont="1"/>
    <xf numFmtId="0" fontId="3" fillId="0" borderId="0" xfId="0" applyFont="1" applyFill="1" applyBorder="1"/>
    <xf numFmtId="164" fontId="6" fillId="0" borderId="0" xfId="0" applyNumberFormat="1" applyFont="1"/>
    <xf numFmtId="0" fontId="3" fillId="3" borderId="0" xfId="0" applyFont="1" applyFill="1" applyBorder="1"/>
    <xf numFmtId="164" fontId="5" fillId="3" borderId="0" xfId="1" applyFont="1" applyFill="1"/>
    <xf numFmtId="17" fontId="0" fillId="0" borderId="0" xfId="0" applyNumberFormat="1"/>
    <xf numFmtId="0" fontId="7" fillId="5" borderId="2" xfId="3" applyFont="1" applyFill="1" applyBorder="1" applyAlignment="1">
      <alignment horizontal="center"/>
    </xf>
    <xf numFmtId="0" fontId="7" fillId="0" borderId="3" xfId="3" applyFont="1" applyFill="1" applyBorder="1" applyAlignment="1">
      <alignment horizontal="right" wrapText="1"/>
    </xf>
    <xf numFmtId="0" fontId="7" fillId="0" borderId="3" xfId="3" applyFont="1" applyFill="1" applyBorder="1" applyAlignment="1">
      <alignment wrapText="1"/>
    </xf>
    <xf numFmtId="14" fontId="7" fillId="0" borderId="3" xfId="3" applyNumberFormat="1" applyFont="1" applyFill="1" applyBorder="1" applyAlignment="1">
      <alignment horizontal="right" wrapText="1"/>
    </xf>
    <xf numFmtId="164" fontId="7" fillId="0" borderId="3" xfId="1" applyFont="1" applyFill="1" applyBorder="1" applyAlignment="1">
      <alignment horizontal="right" wrapText="1"/>
    </xf>
    <xf numFmtId="49" fontId="4" fillId="0" borderId="0" xfId="0" applyNumberFormat="1" applyFont="1" applyFill="1" applyBorder="1"/>
    <xf numFmtId="49" fontId="0" fillId="0" borderId="0" xfId="0" applyNumberFormat="1"/>
    <xf numFmtId="164" fontId="0" fillId="0" borderId="1" xfId="1" applyFont="1" applyBorder="1"/>
    <xf numFmtId="0" fontId="0" fillId="0" borderId="1" xfId="0" applyFill="1" applyBorder="1"/>
    <xf numFmtId="0" fontId="5" fillId="0" borderId="1" xfId="0" applyFont="1" applyBorder="1"/>
    <xf numFmtId="0" fontId="0" fillId="0" borderId="0" xfId="0" applyBorder="1"/>
    <xf numFmtId="164" fontId="0" fillId="0" borderId="0" xfId="1" applyFont="1" applyBorder="1"/>
    <xf numFmtId="0" fontId="13" fillId="0" borderId="0" xfId="0" applyFont="1" applyBorder="1"/>
    <xf numFmtId="164" fontId="13" fillId="0" borderId="0" xfId="1" applyFont="1" applyBorder="1"/>
    <xf numFmtId="164" fontId="0" fillId="0" borderId="0" xfId="1" applyFont="1" applyFill="1" applyBorder="1"/>
    <xf numFmtId="0" fontId="5" fillId="0" borderId="0" xfId="0" applyFont="1" applyFill="1" applyBorder="1"/>
    <xf numFmtId="164" fontId="5" fillId="0" borderId="0" xfId="1" applyFont="1" applyFill="1" applyBorder="1"/>
    <xf numFmtId="14" fontId="0" fillId="0" borderId="1" xfId="0" applyNumberFormat="1" applyBorder="1"/>
    <xf numFmtId="17" fontId="0" fillId="0" borderId="1" xfId="0" applyNumberFormat="1" applyBorder="1"/>
    <xf numFmtId="43" fontId="0" fillId="0" borderId="1" xfId="13" applyFont="1" applyBorder="1"/>
    <xf numFmtId="14" fontId="0" fillId="0" borderId="5" xfId="0" applyNumberFormat="1" applyBorder="1"/>
    <xf numFmtId="43" fontId="0" fillId="0" borderId="1" xfId="13" applyFont="1" applyFill="1" applyBorder="1"/>
    <xf numFmtId="17" fontId="0" fillId="0" borderId="6" xfId="0" applyNumberFormat="1" applyBorder="1"/>
    <xf numFmtId="0" fontId="13" fillId="0" borderId="1" xfId="0" applyFont="1" applyBorder="1"/>
    <xf numFmtId="164" fontId="13" fillId="0" borderId="1" xfId="1" applyFont="1" applyBorder="1"/>
    <xf numFmtId="164" fontId="5" fillId="0" borderId="1" xfId="1" applyFont="1" applyBorder="1"/>
    <xf numFmtId="0" fontId="13" fillId="0" borderId="1" xfId="0" applyFont="1" applyBorder="1" applyAlignment="1">
      <alignment horizontal="center"/>
    </xf>
    <xf numFmtId="164" fontId="0" fillId="0" borderId="1" xfId="1" applyFont="1" applyFill="1" applyBorder="1"/>
    <xf numFmtId="14" fontId="0" fillId="3" borderId="1" xfId="0" applyNumberFormat="1" applyFill="1" applyBorder="1"/>
    <xf numFmtId="0" fontId="0" fillId="3" borderId="1" xfId="0" applyFill="1" applyBorder="1"/>
    <xf numFmtId="43" fontId="0" fillId="3" borderId="1" xfId="13" applyFont="1" applyFill="1" applyBorder="1"/>
    <xf numFmtId="17" fontId="0" fillId="3" borderId="1" xfId="0" applyNumberFormat="1" applyFill="1" applyBorder="1"/>
    <xf numFmtId="43" fontId="0" fillId="3" borderId="0" xfId="0" applyNumberFormat="1" applyFill="1"/>
    <xf numFmtId="0" fontId="5" fillId="0" borderId="1" xfId="0" applyFont="1" applyFill="1" applyBorder="1"/>
    <xf numFmtId="164" fontId="5" fillId="0" borderId="1" xfId="1" applyFont="1" applyFill="1" applyBorder="1"/>
    <xf numFmtId="164" fontId="0" fillId="0" borderId="1" xfId="0" applyNumberFormat="1" applyBorder="1"/>
    <xf numFmtId="0" fontId="5" fillId="0" borderId="1" xfId="0" applyFont="1" applyBorder="1" applyAlignment="1"/>
    <xf numFmtId="0" fontId="0" fillId="0" borderId="1" xfId="0" applyFont="1" applyBorder="1" applyAlignment="1"/>
    <xf numFmtId="164" fontId="3" fillId="0" borderId="1" xfId="1" applyFont="1" applyBorder="1"/>
    <xf numFmtId="164" fontId="3" fillId="0" borderId="1" xfId="1" applyFont="1" applyFill="1" applyBorder="1"/>
    <xf numFmtId="14" fontId="0" fillId="0" borderId="1" xfId="0" applyNumberFormat="1" applyFill="1" applyBorder="1"/>
    <xf numFmtId="164" fontId="13" fillId="6" borderId="1" xfId="1" applyFont="1" applyFill="1" applyBorder="1"/>
    <xf numFmtId="0" fontId="4" fillId="0" borderId="1" xfId="0" applyFont="1" applyFill="1" applyBorder="1"/>
    <xf numFmtId="164" fontId="4" fillId="0" borderId="1" xfId="1" applyFont="1" applyFill="1" applyBorder="1"/>
    <xf numFmtId="0" fontId="4" fillId="7" borderId="1" xfId="0" applyFont="1" applyFill="1" applyBorder="1"/>
    <xf numFmtId="164" fontId="4" fillId="7" borderId="1" xfId="1" applyFont="1" applyFill="1" applyBorder="1"/>
    <xf numFmtId="43" fontId="4" fillId="7" borderId="1" xfId="0" applyNumberFormat="1" applyFont="1" applyFill="1" applyBorder="1"/>
    <xf numFmtId="0" fontId="0" fillId="7" borderId="0" xfId="0" applyFill="1"/>
    <xf numFmtId="17" fontId="0" fillId="8" borderId="1" xfId="0" applyNumberFormat="1" applyFill="1" applyBorder="1"/>
    <xf numFmtId="0" fontId="0" fillId="8" borderId="1" xfId="0" applyFill="1" applyBorder="1"/>
    <xf numFmtId="164" fontId="0" fillId="8" borderId="1" xfId="1" applyFont="1" applyFill="1" applyBorder="1"/>
    <xf numFmtId="164" fontId="0" fillId="0" borderId="0" xfId="0" applyNumberFormat="1" applyBorder="1"/>
    <xf numFmtId="0" fontId="13" fillId="0" borderId="1" xfId="0" applyFont="1" applyFill="1" applyBorder="1"/>
    <xf numFmtId="43" fontId="0" fillId="0" borderId="1" xfId="0" applyNumberFormat="1" applyBorder="1"/>
    <xf numFmtId="164" fontId="13" fillId="0" borderId="1" xfId="0" applyNumberFormat="1" applyFont="1" applyBorder="1"/>
    <xf numFmtId="0" fontId="0" fillId="0" borderId="1" xfId="0" applyFont="1" applyBorder="1"/>
    <xf numFmtId="0" fontId="13" fillId="0" borderId="0" xfId="0" applyFont="1" applyFill="1" applyBorder="1"/>
    <xf numFmtId="0" fontId="14" fillId="0" borderId="0" xfId="0" applyFont="1" applyAlignment="1">
      <alignment horizontal="center"/>
    </xf>
    <xf numFmtId="0" fontId="0" fillId="7" borderId="1" xfId="0" applyFill="1" applyBorder="1"/>
    <xf numFmtId="164" fontId="0" fillId="7" borderId="1" xfId="1" applyFont="1" applyFill="1" applyBorder="1"/>
    <xf numFmtId="164" fontId="6" fillId="7" borderId="1" xfId="1" applyFont="1" applyFill="1" applyBorder="1"/>
    <xf numFmtId="164" fontId="0" fillId="3" borderId="1" xfId="1" applyFont="1" applyFill="1" applyBorder="1"/>
    <xf numFmtId="164" fontId="0" fillId="3" borderId="1" xfId="0" applyNumberFormat="1" applyFill="1" applyBorder="1"/>
    <xf numFmtId="14" fontId="0" fillId="6" borderId="1" xfId="0" applyNumberFormat="1" applyFill="1" applyBorder="1"/>
    <xf numFmtId="0" fontId="0" fillId="6" borderId="1" xfId="0" applyFill="1" applyBorder="1"/>
    <xf numFmtId="164" fontId="0" fillId="6" borderId="1" xfId="1" applyFont="1" applyFill="1" applyBorder="1"/>
    <xf numFmtId="164" fontId="0" fillId="6" borderId="1" xfId="0" applyNumberFormat="1" applyFill="1" applyBorder="1"/>
    <xf numFmtId="14" fontId="0" fillId="0" borderId="0" xfId="0" applyNumberFormat="1"/>
    <xf numFmtId="20" fontId="0" fillId="0" borderId="1" xfId="0" applyNumberFormat="1" applyBorder="1"/>
    <xf numFmtId="0" fontId="0" fillId="0" borderId="1" xfId="0" applyBorder="1" applyAlignment="1">
      <alignment wrapText="1"/>
    </xf>
    <xf numFmtId="0" fontId="14" fillId="0" borderId="0" xfId="0" applyFont="1" applyAlignment="1">
      <alignment horizontal="center"/>
    </xf>
    <xf numFmtId="164" fontId="5" fillId="0" borderId="0" xfId="1" applyFont="1" applyBorder="1"/>
    <xf numFmtId="166" fontId="0" fillId="0" borderId="1" xfId="1" applyNumberFormat="1" applyFont="1" applyBorder="1"/>
    <xf numFmtId="4" fontId="0" fillId="0" borderId="0" xfId="0" applyNumberFormat="1"/>
    <xf numFmtId="49" fontId="0" fillId="0" borderId="1" xfId="0" applyNumberFormat="1" applyFill="1" applyBorder="1"/>
    <xf numFmtId="0" fontId="5" fillId="6" borderId="1" xfId="0" applyFont="1" applyFill="1" applyBorder="1"/>
    <xf numFmtId="166" fontId="0" fillId="6" borderId="1" xfId="1" applyNumberFormat="1" applyFont="1" applyFill="1" applyBorder="1"/>
    <xf numFmtId="14" fontId="4" fillId="0" borderId="1" xfId="0" applyNumberFormat="1" applyFont="1" applyBorder="1"/>
    <xf numFmtId="168" fontId="4" fillId="0" borderId="1" xfId="1" applyNumberFormat="1" applyFont="1" applyBorder="1"/>
    <xf numFmtId="17" fontId="4" fillId="0" borderId="1" xfId="0" applyNumberFormat="1" applyFont="1" applyBorder="1"/>
    <xf numFmtId="17" fontId="0" fillId="0" borderId="0" xfId="0" applyNumberFormat="1" applyBorder="1"/>
    <xf numFmtId="49" fontId="0" fillId="0" borderId="0" xfId="0" applyNumberFormat="1" applyFill="1" applyBorder="1"/>
    <xf numFmtId="166" fontId="0" fillId="0" borderId="0" xfId="1" applyNumberFormat="1" applyFont="1" applyBorder="1"/>
    <xf numFmtId="0" fontId="5" fillId="0" borderId="0" xfId="0" applyFont="1" applyBorder="1"/>
    <xf numFmtId="0" fontId="5" fillId="0" borderId="16" xfId="0" applyFont="1" applyBorder="1"/>
    <xf numFmtId="17" fontId="0" fillId="0" borderId="16" xfId="0" applyNumberFormat="1" applyBorder="1"/>
    <xf numFmtId="0" fontId="0" fillId="0" borderId="0" xfId="0" applyFill="1" applyBorder="1"/>
    <xf numFmtId="164" fontId="0" fillId="0" borderId="1" xfId="1" applyFont="1" applyBorder="1" applyAlignment="1">
      <alignment wrapText="1"/>
    </xf>
    <xf numFmtId="49" fontId="0" fillId="0" borderId="16" xfId="0" applyNumberFormat="1" applyFill="1" applyBorder="1"/>
    <xf numFmtId="164" fontId="0" fillId="0" borderId="16" xfId="1" applyFont="1" applyBorder="1"/>
    <xf numFmtId="166" fontId="0" fillId="0" borderId="16" xfId="1" applyNumberFormat="1" applyFont="1" applyBorder="1"/>
    <xf numFmtId="166" fontId="0" fillId="0" borderId="1" xfId="1" applyNumberFormat="1" applyFont="1" applyFill="1" applyBorder="1"/>
    <xf numFmtId="0" fontId="14" fillId="0" borderId="0" xfId="0" applyFont="1" applyAlignment="1">
      <alignment horizontal="center"/>
    </xf>
    <xf numFmtId="0" fontId="5" fillId="0" borderId="1" xfId="0" applyFont="1" applyBorder="1" applyAlignment="1">
      <alignment horizontal="center"/>
    </xf>
    <xf numFmtId="14" fontId="4" fillId="0" borderId="1" xfId="0" applyNumberFormat="1" applyFont="1" applyFill="1" applyBorder="1"/>
    <xf numFmtId="4" fontId="4" fillId="0" borderId="1" xfId="0" applyNumberFormat="1" applyFont="1" applyFill="1" applyBorder="1"/>
    <xf numFmtId="43" fontId="4" fillId="0" borderId="1" xfId="0" applyNumberFormat="1" applyFont="1" applyFill="1" applyBorder="1"/>
    <xf numFmtId="0" fontId="4" fillId="0" borderId="1" xfId="0" applyFont="1" applyFill="1" applyBorder="1" applyAlignment="1">
      <alignment wrapText="1"/>
    </xf>
    <xf numFmtId="14" fontId="4" fillId="7" borderId="1" xfId="0" applyNumberFormat="1" applyFont="1" applyFill="1" applyBorder="1"/>
  </cellXfs>
  <cellStyles count="566">
    <cellStyle name="20% - Énfasis1" xfId="34" builtinId="30" customBuiltin="1"/>
    <cellStyle name="20% - Énfasis1 10" xfId="58"/>
    <cellStyle name="20% - Énfasis1 11" xfId="59"/>
    <cellStyle name="20% - Énfasis1 12" xfId="60"/>
    <cellStyle name="20% - Énfasis1 13" xfId="61"/>
    <cellStyle name="20% - Énfasis1 14" xfId="62"/>
    <cellStyle name="20% - Énfasis1 15" xfId="63"/>
    <cellStyle name="20% - Énfasis1 16" xfId="64"/>
    <cellStyle name="20% - Énfasis1 17" xfId="65"/>
    <cellStyle name="20% - Énfasis1 18" xfId="66"/>
    <cellStyle name="20% - Énfasis1 19" xfId="67"/>
    <cellStyle name="20% - Énfasis1 2" xfId="68"/>
    <cellStyle name="20% - Énfasis1 20" xfId="69"/>
    <cellStyle name="20% - Énfasis1 21" xfId="70"/>
    <cellStyle name="20% - Énfasis1 22" xfId="71"/>
    <cellStyle name="20% - Énfasis1 23" xfId="72"/>
    <cellStyle name="20% - Énfasis1 24" xfId="73"/>
    <cellStyle name="20% - Énfasis1 25" xfId="74"/>
    <cellStyle name="20% - Énfasis1 26" xfId="75"/>
    <cellStyle name="20% - Énfasis1 27" xfId="76"/>
    <cellStyle name="20% - Énfasis1 28" xfId="77"/>
    <cellStyle name="20% - Énfasis1 29" xfId="78"/>
    <cellStyle name="20% - Énfasis1 3" xfId="79"/>
    <cellStyle name="20% - Énfasis1 30" xfId="80"/>
    <cellStyle name="20% - Énfasis1 31" xfId="81"/>
    <cellStyle name="20% - Énfasis1 32" xfId="82"/>
    <cellStyle name="20% - Énfasis1 33" xfId="83"/>
    <cellStyle name="20% - Énfasis1 34" xfId="84"/>
    <cellStyle name="20% - Énfasis1 4" xfId="85"/>
    <cellStyle name="20% - Énfasis1 5" xfId="86"/>
    <cellStyle name="20% - Énfasis1 6" xfId="87"/>
    <cellStyle name="20% - Énfasis1 7" xfId="88"/>
    <cellStyle name="20% - Énfasis1 8" xfId="89"/>
    <cellStyle name="20% - Énfasis1 9" xfId="90"/>
    <cellStyle name="20% - Énfasis2" xfId="38" builtinId="34" customBuiltin="1"/>
    <cellStyle name="20% - Énfasis2 10" xfId="91"/>
    <cellStyle name="20% - Énfasis2 11" xfId="92"/>
    <cellStyle name="20% - Énfasis2 12" xfId="93"/>
    <cellStyle name="20% - Énfasis2 13" xfId="94"/>
    <cellStyle name="20% - Énfasis2 14" xfId="95"/>
    <cellStyle name="20% - Énfasis2 15" xfId="96"/>
    <cellStyle name="20% - Énfasis2 16" xfId="97"/>
    <cellStyle name="20% - Énfasis2 17" xfId="98"/>
    <cellStyle name="20% - Énfasis2 18" xfId="99"/>
    <cellStyle name="20% - Énfasis2 19" xfId="100"/>
    <cellStyle name="20% - Énfasis2 2" xfId="101"/>
    <cellStyle name="20% - Énfasis2 20" xfId="102"/>
    <cellStyle name="20% - Énfasis2 21" xfId="103"/>
    <cellStyle name="20% - Énfasis2 22" xfId="104"/>
    <cellStyle name="20% - Énfasis2 23" xfId="105"/>
    <cellStyle name="20% - Énfasis2 24" xfId="106"/>
    <cellStyle name="20% - Énfasis2 25" xfId="107"/>
    <cellStyle name="20% - Énfasis2 26" xfId="108"/>
    <cellStyle name="20% - Énfasis2 27" xfId="109"/>
    <cellStyle name="20% - Énfasis2 28" xfId="110"/>
    <cellStyle name="20% - Énfasis2 29" xfId="111"/>
    <cellStyle name="20% - Énfasis2 3" xfId="112"/>
    <cellStyle name="20% - Énfasis2 30" xfId="113"/>
    <cellStyle name="20% - Énfasis2 31" xfId="114"/>
    <cellStyle name="20% - Énfasis2 32" xfId="115"/>
    <cellStyle name="20% - Énfasis2 33" xfId="116"/>
    <cellStyle name="20% - Énfasis2 34" xfId="117"/>
    <cellStyle name="20% - Énfasis2 4" xfId="118"/>
    <cellStyle name="20% - Énfasis2 5" xfId="119"/>
    <cellStyle name="20% - Énfasis2 6" xfId="120"/>
    <cellStyle name="20% - Énfasis2 7" xfId="121"/>
    <cellStyle name="20% - Énfasis2 8" xfId="122"/>
    <cellStyle name="20% - Énfasis2 9" xfId="123"/>
    <cellStyle name="20% - Énfasis3" xfId="42" builtinId="38" customBuiltin="1"/>
    <cellStyle name="20% - Énfasis3 10" xfId="124"/>
    <cellStyle name="20% - Énfasis3 11" xfId="125"/>
    <cellStyle name="20% - Énfasis3 12" xfId="126"/>
    <cellStyle name="20% - Énfasis3 13" xfId="127"/>
    <cellStyle name="20% - Énfasis3 14" xfId="128"/>
    <cellStyle name="20% - Énfasis3 15" xfId="129"/>
    <cellStyle name="20% - Énfasis3 16" xfId="130"/>
    <cellStyle name="20% - Énfasis3 17" xfId="131"/>
    <cellStyle name="20% - Énfasis3 18" xfId="132"/>
    <cellStyle name="20% - Énfasis3 19" xfId="133"/>
    <cellStyle name="20% - Énfasis3 2" xfId="134"/>
    <cellStyle name="20% - Énfasis3 20" xfId="135"/>
    <cellStyle name="20% - Énfasis3 21" xfId="136"/>
    <cellStyle name="20% - Énfasis3 22" xfId="137"/>
    <cellStyle name="20% - Énfasis3 23" xfId="138"/>
    <cellStyle name="20% - Énfasis3 24" xfId="139"/>
    <cellStyle name="20% - Énfasis3 25" xfId="140"/>
    <cellStyle name="20% - Énfasis3 26" xfId="141"/>
    <cellStyle name="20% - Énfasis3 27" xfId="142"/>
    <cellStyle name="20% - Énfasis3 28" xfId="143"/>
    <cellStyle name="20% - Énfasis3 29" xfId="144"/>
    <cellStyle name="20% - Énfasis3 3" xfId="145"/>
    <cellStyle name="20% - Énfasis3 30" xfId="146"/>
    <cellStyle name="20% - Énfasis3 31" xfId="147"/>
    <cellStyle name="20% - Énfasis3 32" xfId="148"/>
    <cellStyle name="20% - Énfasis3 33" xfId="149"/>
    <cellStyle name="20% - Énfasis3 34" xfId="150"/>
    <cellStyle name="20% - Énfasis3 4" xfId="151"/>
    <cellStyle name="20% - Énfasis3 5" xfId="152"/>
    <cellStyle name="20% - Énfasis3 6" xfId="153"/>
    <cellStyle name="20% - Énfasis3 7" xfId="154"/>
    <cellStyle name="20% - Énfasis3 8" xfId="155"/>
    <cellStyle name="20% - Énfasis3 9" xfId="156"/>
    <cellStyle name="20% - Énfasis4" xfId="46" builtinId="42" customBuiltin="1"/>
    <cellStyle name="20% - Énfasis4 10" xfId="157"/>
    <cellStyle name="20% - Énfasis4 11" xfId="158"/>
    <cellStyle name="20% - Énfasis4 12" xfId="159"/>
    <cellStyle name="20% - Énfasis4 13" xfId="160"/>
    <cellStyle name="20% - Énfasis4 14" xfId="161"/>
    <cellStyle name="20% - Énfasis4 15" xfId="162"/>
    <cellStyle name="20% - Énfasis4 16" xfId="163"/>
    <cellStyle name="20% - Énfasis4 17" xfId="164"/>
    <cellStyle name="20% - Énfasis4 18" xfId="165"/>
    <cellStyle name="20% - Énfasis4 19" xfId="166"/>
    <cellStyle name="20% - Énfasis4 2" xfId="167"/>
    <cellStyle name="20% - Énfasis4 20" xfId="168"/>
    <cellStyle name="20% - Énfasis4 21" xfId="169"/>
    <cellStyle name="20% - Énfasis4 22" xfId="170"/>
    <cellStyle name="20% - Énfasis4 23" xfId="171"/>
    <cellStyle name="20% - Énfasis4 24" xfId="172"/>
    <cellStyle name="20% - Énfasis4 25" xfId="173"/>
    <cellStyle name="20% - Énfasis4 26" xfId="174"/>
    <cellStyle name="20% - Énfasis4 27" xfId="175"/>
    <cellStyle name="20% - Énfasis4 28" xfId="176"/>
    <cellStyle name="20% - Énfasis4 29" xfId="177"/>
    <cellStyle name="20% - Énfasis4 3" xfId="178"/>
    <cellStyle name="20% - Énfasis4 30" xfId="179"/>
    <cellStyle name="20% - Énfasis4 31" xfId="180"/>
    <cellStyle name="20% - Énfasis4 32" xfId="181"/>
    <cellStyle name="20% - Énfasis4 33" xfId="182"/>
    <cellStyle name="20% - Énfasis4 34" xfId="183"/>
    <cellStyle name="20% - Énfasis4 4" xfId="184"/>
    <cellStyle name="20% - Énfasis4 5" xfId="185"/>
    <cellStyle name="20% - Énfasis4 6" xfId="186"/>
    <cellStyle name="20% - Énfasis4 7" xfId="187"/>
    <cellStyle name="20% - Énfasis4 8" xfId="188"/>
    <cellStyle name="20% - Énfasis4 9" xfId="189"/>
    <cellStyle name="20% - Énfasis5" xfId="50" builtinId="46" customBuiltin="1"/>
    <cellStyle name="20% - Énfasis5 10" xfId="190"/>
    <cellStyle name="20% - Énfasis5 11" xfId="191"/>
    <cellStyle name="20% - Énfasis5 12" xfId="192"/>
    <cellStyle name="20% - Énfasis5 13" xfId="193"/>
    <cellStyle name="20% - Énfasis5 14" xfId="194"/>
    <cellStyle name="20% - Énfasis5 15" xfId="195"/>
    <cellStyle name="20% - Énfasis5 16" xfId="196"/>
    <cellStyle name="20% - Énfasis5 17" xfId="197"/>
    <cellStyle name="20% - Énfasis5 18" xfId="198"/>
    <cellStyle name="20% - Énfasis5 19" xfId="199"/>
    <cellStyle name="20% - Énfasis5 2" xfId="200"/>
    <cellStyle name="20% - Énfasis5 20" xfId="201"/>
    <cellStyle name="20% - Énfasis5 21" xfId="202"/>
    <cellStyle name="20% - Énfasis5 22" xfId="203"/>
    <cellStyle name="20% - Énfasis5 23" xfId="204"/>
    <cellStyle name="20% - Énfasis5 24" xfId="205"/>
    <cellStyle name="20% - Énfasis5 25" xfId="206"/>
    <cellStyle name="20% - Énfasis5 26" xfId="207"/>
    <cellStyle name="20% - Énfasis5 27" xfId="208"/>
    <cellStyle name="20% - Énfasis5 28" xfId="209"/>
    <cellStyle name="20% - Énfasis5 29" xfId="210"/>
    <cellStyle name="20% - Énfasis5 3" xfId="211"/>
    <cellStyle name="20% - Énfasis5 30" xfId="212"/>
    <cellStyle name="20% - Énfasis5 31" xfId="213"/>
    <cellStyle name="20% - Énfasis5 32" xfId="214"/>
    <cellStyle name="20% - Énfasis5 33" xfId="215"/>
    <cellStyle name="20% - Énfasis5 34" xfId="216"/>
    <cellStyle name="20% - Énfasis5 4" xfId="217"/>
    <cellStyle name="20% - Énfasis5 5" xfId="218"/>
    <cellStyle name="20% - Énfasis5 6" xfId="219"/>
    <cellStyle name="20% - Énfasis5 7" xfId="220"/>
    <cellStyle name="20% - Énfasis5 8" xfId="221"/>
    <cellStyle name="20% - Énfasis5 9" xfId="222"/>
    <cellStyle name="20% - Énfasis6" xfId="54" builtinId="50" customBuiltin="1"/>
    <cellStyle name="20% - Énfasis6 10" xfId="223"/>
    <cellStyle name="20% - Énfasis6 11" xfId="224"/>
    <cellStyle name="20% - Énfasis6 12" xfId="225"/>
    <cellStyle name="20% - Énfasis6 13" xfId="226"/>
    <cellStyle name="20% - Énfasis6 14" xfId="227"/>
    <cellStyle name="20% - Énfasis6 15" xfId="228"/>
    <cellStyle name="20% - Énfasis6 16" xfId="229"/>
    <cellStyle name="20% - Énfasis6 17" xfId="230"/>
    <cellStyle name="20% - Énfasis6 18" xfId="231"/>
    <cellStyle name="20% - Énfasis6 19" xfId="232"/>
    <cellStyle name="20% - Énfasis6 2" xfId="233"/>
    <cellStyle name="20% - Énfasis6 20" xfId="234"/>
    <cellStyle name="20% - Énfasis6 21" xfId="235"/>
    <cellStyle name="20% - Énfasis6 22" xfId="236"/>
    <cellStyle name="20% - Énfasis6 23" xfId="237"/>
    <cellStyle name="20% - Énfasis6 24" xfId="238"/>
    <cellStyle name="20% - Énfasis6 25" xfId="239"/>
    <cellStyle name="20% - Énfasis6 26" xfId="240"/>
    <cellStyle name="20% - Énfasis6 27" xfId="241"/>
    <cellStyle name="20% - Énfasis6 28" xfId="242"/>
    <cellStyle name="20% - Énfasis6 29" xfId="243"/>
    <cellStyle name="20% - Énfasis6 3" xfId="244"/>
    <cellStyle name="20% - Énfasis6 30" xfId="245"/>
    <cellStyle name="20% - Énfasis6 31" xfId="246"/>
    <cellStyle name="20% - Énfasis6 32" xfId="247"/>
    <cellStyle name="20% - Énfasis6 33" xfId="248"/>
    <cellStyle name="20% - Énfasis6 34" xfId="249"/>
    <cellStyle name="20% - Énfasis6 4" xfId="250"/>
    <cellStyle name="20% - Énfasis6 5" xfId="251"/>
    <cellStyle name="20% - Énfasis6 6" xfId="252"/>
    <cellStyle name="20% - Énfasis6 7" xfId="253"/>
    <cellStyle name="20% - Énfasis6 8" xfId="254"/>
    <cellStyle name="20% - Énfasis6 9" xfId="255"/>
    <cellStyle name="40% - Énfasis1" xfId="35" builtinId="31" customBuiltin="1"/>
    <cellStyle name="40% - Énfasis1 10" xfId="256"/>
    <cellStyle name="40% - Énfasis1 11" xfId="257"/>
    <cellStyle name="40% - Énfasis1 12" xfId="258"/>
    <cellStyle name="40% - Énfasis1 13" xfId="259"/>
    <cellStyle name="40% - Énfasis1 14" xfId="260"/>
    <cellStyle name="40% - Énfasis1 15" xfId="261"/>
    <cellStyle name="40% - Énfasis1 16" xfId="262"/>
    <cellStyle name="40% - Énfasis1 17" xfId="263"/>
    <cellStyle name="40% - Énfasis1 18" xfId="264"/>
    <cellStyle name="40% - Énfasis1 19" xfId="265"/>
    <cellStyle name="40% - Énfasis1 2" xfId="266"/>
    <cellStyle name="40% - Énfasis1 20" xfId="267"/>
    <cellStyle name="40% - Énfasis1 21" xfId="268"/>
    <cellStyle name="40% - Énfasis1 22" xfId="269"/>
    <cellStyle name="40% - Énfasis1 23" xfId="270"/>
    <cellStyle name="40% - Énfasis1 24" xfId="271"/>
    <cellStyle name="40% - Énfasis1 25" xfId="272"/>
    <cellStyle name="40% - Énfasis1 26" xfId="273"/>
    <cellStyle name="40% - Énfasis1 27" xfId="274"/>
    <cellStyle name="40% - Énfasis1 28" xfId="275"/>
    <cellStyle name="40% - Énfasis1 29" xfId="276"/>
    <cellStyle name="40% - Énfasis1 3" xfId="277"/>
    <cellStyle name="40% - Énfasis1 30" xfId="278"/>
    <cellStyle name="40% - Énfasis1 31" xfId="279"/>
    <cellStyle name="40% - Énfasis1 32" xfId="280"/>
    <cellStyle name="40% - Énfasis1 33" xfId="281"/>
    <cellStyle name="40% - Énfasis1 34" xfId="282"/>
    <cellStyle name="40% - Énfasis1 4" xfId="283"/>
    <cellStyle name="40% - Énfasis1 5" xfId="284"/>
    <cellStyle name="40% - Énfasis1 6" xfId="285"/>
    <cellStyle name="40% - Énfasis1 7" xfId="286"/>
    <cellStyle name="40% - Énfasis1 8" xfId="287"/>
    <cellStyle name="40% - Énfasis1 9" xfId="288"/>
    <cellStyle name="40% - Énfasis2" xfId="39" builtinId="35" customBuiltin="1"/>
    <cellStyle name="40% - Énfasis2 10" xfId="289"/>
    <cellStyle name="40% - Énfasis2 11" xfId="290"/>
    <cellStyle name="40% - Énfasis2 12" xfId="291"/>
    <cellStyle name="40% - Énfasis2 13" xfId="292"/>
    <cellStyle name="40% - Énfasis2 14" xfId="293"/>
    <cellStyle name="40% - Énfasis2 15" xfId="294"/>
    <cellStyle name="40% - Énfasis2 16" xfId="295"/>
    <cellStyle name="40% - Énfasis2 17" xfId="296"/>
    <cellStyle name="40% - Énfasis2 18" xfId="297"/>
    <cellStyle name="40% - Énfasis2 19" xfId="298"/>
    <cellStyle name="40% - Énfasis2 2" xfId="299"/>
    <cellStyle name="40% - Énfasis2 20" xfId="300"/>
    <cellStyle name="40% - Énfasis2 21" xfId="301"/>
    <cellStyle name="40% - Énfasis2 22" xfId="302"/>
    <cellStyle name="40% - Énfasis2 23" xfId="303"/>
    <cellStyle name="40% - Énfasis2 24" xfId="304"/>
    <cellStyle name="40% - Énfasis2 25" xfId="305"/>
    <cellStyle name="40% - Énfasis2 26" xfId="306"/>
    <cellStyle name="40% - Énfasis2 27" xfId="307"/>
    <cellStyle name="40% - Énfasis2 28" xfId="308"/>
    <cellStyle name="40% - Énfasis2 29" xfId="309"/>
    <cellStyle name="40% - Énfasis2 3" xfId="310"/>
    <cellStyle name="40% - Énfasis2 30" xfId="311"/>
    <cellStyle name="40% - Énfasis2 31" xfId="312"/>
    <cellStyle name="40% - Énfasis2 32" xfId="313"/>
    <cellStyle name="40% - Énfasis2 33" xfId="314"/>
    <cellStyle name="40% - Énfasis2 34" xfId="315"/>
    <cellStyle name="40% - Énfasis2 4" xfId="316"/>
    <cellStyle name="40% - Énfasis2 5" xfId="317"/>
    <cellStyle name="40% - Énfasis2 6" xfId="318"/>
    <cellStyle name="40% - Énfasis2 7" xfId="319"/>
    <cellStyle name="40% - Énfasis2 8" xfId="320"/>
    <cellStyle name="40% - Énfasis2 9" xfId="321"/>
    <cellStyle name="40% - Énfasis3" xfId="43" builtinId="39" customBuiltin="1"/>
    <cellStyle name="40% - Énfasis3 10" xfId="322"/>
    <cellStyle name="40% - Énfasis3 11" xfId="323"/>
    <cellStyle name="40% - Énfasis3 12" xfId="324"/>
    <cellStyle name="40% - Énfasis3 13" xfId="325"/>
    <cellStyle name="40% - Énfasis3 14" xfId="326"/>
    <cellStyle name="40% - Énfasis3 15" xfId="327"/>
    <cellStyle name="40% - Énfasis3 16" xfId="328"/>
    <cellStyle name="40% - Énfasis3 17" xfId="329"/>
    <cellStyle name="40% - Énfasis3 18" xfId="330"/>
    <cellStyle name="40% - Énfasis3 19" xfId="331"/>
    <cellStyle name="40% - Énfasis3 2" xfId="332"/>
    <cellStyle name="40% - Énfasis3 20" xfId="333"/>
    <cellStyle name="40% - Énfasis3 21" xfId="334"/>
    <cellStyle name="40% - Énfasis3 22" xfId="335"/>
    <cellStyle name="40% - Énfasis3 23" xfId="336"/>
    <cellStyle name="40% - Énfasis3 24" xfId="337"/>
    <cellStyle name="40% - Énfasis3 25" xfId="338"/>
    <cellStyle name="40% - Énfasis3 26" xfId="339"/>
    <cellStyle name="40% - Énfasis3 27" xfId="340"/>
    <cellStyle name="40% - Énfasis3 28" xfId="341"/>
    <cellStyle name="40% - Énfasis3 29" xfId="342"/>
    <cellStyle name="40% - Énfasis3 3" xfId="343"/>
    <cellStyle name="40% - Énfasis3 30" xfId="344"/>
    <cellStyle name="40% - Énfasis3 31" xfId="345"/>
    <cellStyle name="40% - Énfasis3 32" xfId="346"/>
    <cellStyle name="40% - Énfasis3 33" xfId="347"/>
    <cellStyle name="40% - Énfasis3 34" xfId="348"/>
    <cellStyle name="40% - Énfasis3 4" xfId="349"/>
    <cellStyle name="40% - Énfasis3 5" xfId="350"/>
    <cellStyle name="40% - Énfasis3 6" xfId="351"/>
    <cellStyle name="40% - Énfasis3 7" xfId="352"/>
    <cellStyle name="40% - Énfasis3 8" xfId="353"/>
    <cellStyle name="40% - Énfasis3 9" xfId="354"/>
    <cellStyle name="40% - Énfasis4" xfId="47" builtinId="43" customBuiltin="1"/>
    <cellStyle name="40% - Énfasis4 10" xfId="355"/>
    <cellStyle name="40% - Énfasis4 11" xfId="356"/>
    <cellStyle name="40% - Énfasis4 12" xfId="357"/>
    <cellStyle name="40% - Énfasis4 13" xfId="358"/>
    <cellStyle name="40% - Énfasis4 14" xfId="359"/>
    <cellStyle name="40% - Énfasis4 15" xfId="360"/>
    <cellStyle name="40% - Énfasis4 16" xfId="361"/>
    <cellStyle name="40% - Énfasis4 17" xfId="362"/>
    <cellStyle name="40% - Énfasis4 18" xfId="363"/>
    <cellStyle name="40% - Énfasis4 19" xfId="364"/>
    <cellStyle name="40% - Énfasis4 2" xfId="365"/>
    <cellStyle name="40% - Énfasis4 20" xfId="366"/>
    <cellStyle name="40% - Énfasis4 21" xfId="367"/>
    <cellStyle name="40% - Énfasis4 22" xfId="368"/>
    <cellStyle name="40% - Énfasis4 23" xfId="369"/>
    <cellStyle name="40% - Énfasis4 24" xfId="370"/>
    <cellStyle name="40% - Énfasis4 25" xfId="371"/>
    <cellStyle name="40% - Énfasis4 26" xfId="372"/>
    <cellStyle name="40% - Énfasis4 27" xfId="373"/>
    <cellStyle name="40% - Énfasis4 28" xfId="374"/>
    <cellStyle name="40% - Énfasis4 29" xfId="375"/>
    <cellStyle name="40% - Énfasis4 3" xfId="376"/>
    <cellStyle name="40% - Énfasis4 30" xfId="377"/>
    <cellStyle name="40% - Énfasis4 31" xfId="378"/>
    <cellStyle name="40% - Énfasis4 32" xfId="379"/>
    <cellStyle name="40% - Énfasis4 33" xfId="380"/>
    <cellStyle name="40% - Énfasis4 34" xfId="381"/>
    <cellStyle name="40% - Énfasis4 4" xfId="382"/>
    <cellStyle name="40% - Énfasis4 5" xfId="383"/>
    <cellStyle name="40% - Énfasis4 6" xfId="384"/>
    <cellStyle name="40% - Énfasis4 7" xfId="385"/>
    <cellStyle name="40% - Énfasis4 8" xfId="386"/>
    <cellStyle name="40% - Énfasis4 9" xfId="387"/>
    <cellStyle name="40% - Énfasis5" xfId="51" builtinId="47" customBuiltin="1"/>
    <cellStyle name="40% - Énfasis5 10" xfId="388"/>
    <cellStyle name="40% - Énfasis5 11" xfId="389"/>
    <cellStyle name="40% - Énfasis5 12" xfId="390"/>
    <cellStyle name="40% - Énfasis5 13" xfId="391"/>
    <cellStyle name="40% - Énfasis5 14" xfId="392"/>
    <cellStyle name="40% - Énfasis5 15" xfId="393"/>
    <cellStyle name="40% - Énfasis5 16" xfId="394"/>
    <cellStyle name="40% - Énfasis5 17" xfId="395"/>
    <cellStyle name="40% - Énfasis5 18" xfId="396"/>
    <cellStyle name="40% - Énfasis5 19" xfId="397"/>
    <cellStyle name="40% - Énfasis5 2" xfId="398"/>
    <cellStyle name="40% - Énfasis5 20" xfId="399"/>
    <cellStyle name="40% - Énfasis5 21" xfId="400"/>
    <cellStyle name="40% - Énfasis5 22" xfId="401"/>
    <cellStyle name="40% - Énfasis5 23" xfId="402"/>
    <cellStyle name="40% - Énfasis5 24" xfId="403"/>
    <cellStyle name="40% - Énfasis5 25" xfId="404"/>
    <cellStyle name="40% - Énfasis5 26" xfId="405"/>
    <cellStyle name="40% - Énfasis5 27" xfId="406"/>
    <cellStyle name="40% - Énfasis5 28" xfId="407"/>
    <cellStyle name="40% - Énfasis5 29" xfId="408"/>
    <cellStyle name="40% - Énfasis5 3" xfId="409"/>
    <cellStyle name="40% - Énfasis5 30" xfId="410"/>
    <cellStyle name="40% - Énfasis5 31" xfId="411"/>
    <cellStyle name="40% - Énfasis5 32" xfId="412"/>
    <cellStyle name="40% - Énfasis5 33" xfId="413"/>
    <cellStyle name="40% - Énfasis5 34" xfId="414"/>
    <cellStyle name="40% - Énfasis5 4" xfId="415"/>
    <cellStyle name="40% - Énfasis5 5" xfId="416"/>
    <cellStyle name="40% - Énfasis5 6" xfId="417"/>
    <cellStyle name="40% - Énfasis5 7" xfId="418"/>
    <cellStyle name="40% - Énfasis5 8" xfId="419"/>
    <cellStyle name="40% - Énfasis5 9" xfId="420"/>
    <cellStyle name="40% - Énfasis6" xfId="55" builtinId="51" customBuiltin="1"/>
    <cellStyle name="40% - Énfasis6 10" xfId="421"/>
    <cellStyle name="40% - Énfasis6 11" xfId="422"/>
    <cellStyle name="40% - Énfasis6 12" xfId="423"/>
    <cellStyle name="40% - Énfasis6 13" xfId="424"/>
    <cellStyle name="40% - Énfasis6 14" xfId="425"/>
    <cellStyle name="40% - Énfasis6 15" xfId="426"/>
    <cellStyle name="40% - Énfasis6 16" xfId="427"/>
    <cellStyle name="40% - Énfasis6 17" xfId="428"/>
    <cellStyle name="40% - Énfasis6 18" xfId="429"/>
    <cellStyle name="40% - Énfasis6 19" xfId="430"/>
    <cellStyle name="40% - Énfasis6 2" xfId="431"/>
    <cellStyle name="40% - Énfasis6 20" xfId="432"/>
    <cellStyle name="40% - Énfasis6 21" xfId="433"/>
    <cellStyle name="40% - Énfasis6 22" xfId="434"/>
    <cellStyle name="40% - Énfasis6 23" xfId="435"/>
    <cellStyle name="40% - Énfasis6 24" xfId="436"/>
    <cellStyle name="40% - Énfasis6 25" xfId="437"/>
    <cellStyle name="40% - Énfasis6 26" xfId="438"/>
    <cellStyle name="40% - Énfasis6 27" xfId="439"/>
    <cellStyle name="40% - Énfasis6 28" xfId="440"/>
    <cellStyle name="40% - Énfasis6 29" xfId="441"/>
    <cellStyle name="40% - Énfasis6 3" xfId="442"/>
    <cellStyle name="40% - Énfasis6 30" xfId="443"/>
    <cellStyle name="40% - Énfasis6 31" xfId="444"/>
    <cellStyle name="40% - Énfasis6 32" xfId="445"/>
    <cellStyle name="40% - Énfasis6 33" xfId="446"/>
    <cellStyle name="40% - Énfasis6 34" xfId="447"/>
    <cellStyle name="40% - Énfasis6 4" xfId="448"/>
    <cellStyle name="40% - Énfasis6 5" xfId="449"/>
    <cellStyle name="40% - Énfasis6 6" xfId="450"/>
    <cellStyle name="40% - Énfasis6 7" xfId="451"/>
    <cellStyle name="40% - Énfasis6 8" xfId="452"/>
    <cellStyle name="40% - Énfasis6 9" xfId="453"/>
    <cellStyle name="60% - Énfasis1" xfId="36" builtinId="32" customBuiltin="1"/>
    <cellStyle name="60% - Énfasis2" xfId="40" builtinId="36" customBuiltin="1"/>
    <cellStyle name="60% - Énfasis3" xfId="44" builtinId="40" customBuiltin="1"/>
    <cellStyle name="60% - Énfasis4" xfId="48" builtinId="44" customBuiltin="1"/>
    <cellStyle name="60% - Énfasis5" xfId="52" builtinId="48" customBuiltin="1"/>
    <cellStyle name="60% - Énfasis6" xfId="56" builtinId="52" customBuiltin="1"/>
    <cellStyle name="Buena" xfId="22" builtinId="26" customBuiltin="1"/>
    <cellStyle name="Cabecera 1" xfId="5"/>
    <cellStyle name="Cabecera 2" xfId="6"/>
    <cellStyle name="Cálculo" xfId="27" builtinId="22" customBuiltin="1"/>
    <cellStyle name="Celda de comprobación" xfId="29" builtinId="23" customBuiltin="1"/>
    <cellStyle name="Celda vinculada" xfId="28" builtinId="24" customBuiltin="1"/>
    <cellStyle name="Encabezado 4" xfId="21" builtinId="19" customBuiltin="1"/>
    <cellStyle name="Énfasis1" xfId="33" builtinId="29" customBuiltin="1"/>
    <cellStyle name="Énfasis2" xfId="37" builtinId="33" customBuiltin="1"/>
    <cellStyle name="Énfasis3" xfId="41" builtinId="37" customBuiltin="1"/>
    <cellStyle name="Énfasis4" xfId="45" builtinId="41" customBuiltin="1"/>
    <cellStyle name="Énfasis5" xfId="49" builtinId="45" customBuiltin="1"/>
    <cellStyle name="Énfasis6" xfId="53" builtinId="49" customBuiltin="1"/>
    <cellStyle name="Entrada" xfId="25" builtinId="20" customBuiltin="1"/>
    <cellStyle name="Fecha" xfId="7"/>
    <cellStyle name="Fijo" xfId="8"/>
    <cellStyle name="Hipervínculo" xfId="2" builtinId="8"/>
    <cellStyle name="Incorrecto" xfId="23" builtinId="27" customBuiltin="1"/>
    <cellStyle name="Millares" xfId="1" builtinId="3"/>
    <cellStyle name="Millares 2" xfId="9"/>
    <cellStyle name="Millares 2 2" xfId="15"/>
    <cellStyle name="Millares 2 3" xfId="454"/>
    <cellStyle name="Millares 3" xfId="13"/>
    <cellStyle name="Millares 3 2" xfId="455"/>
    <cellStyle name="Millares 4" xfId="456"/>
    <cellStyle name="Millares 4 2" xfId="457"/>
    <cellStyle name="Millares 5" xfId="458"/>
    <cellStyle name="Monetario0" xfId="10"/>
    <cellStyle name="Neutral" xfId="24" builtinId="28" customBuiltin="1"/>
    <cellStyle name="Normal" xfId="0" builtinId="0"/>
    <cellStyle name="Normal 10" xfId="459"/>
    <cellStyle name="Normal 11" xfId="460"/>
    <cellStyle name="Normal 12" xfId="461"/>
    <cellStyle name="Normal 13" xfId="462"/>
    <cellStyle name="Normal 14" xfId="463"/>
    <cellStyle name="Normal 15" xfId="464"/>
    <cellStyle name="Normal 16" xfId="465"/>
    <cellStyle name="Normal 17" xfId="466"/>
    <cellStyle name="Normal 18" xfId="467"/>
    <cellStyle name="Normal 19" xfId="468"/>
    <cellStyle name="Normal 2" xfId="4"/>
    <cellStyle name="Normal 2 2" xfId="14"/>
    <cellStyle name="Normal 2 2 2" xfId="469"/>
    <cellStyle name="Normal 2 2 3" xfId="470"/>
    <cellStyle name="Normal 2 3" xfId="471"/>
    <cellStyle name="Normal 2 4" xfId="472"/>
    <cellStyle name="Normal 20" xfId="473"/>
    <cellStyle name="Normal 21" xfId="474"/>
    <cellStyle name="Normal 22" xfId="475"/>
    <cellStyle name="Normal 23" xfId="476"/>
    <cellStyle name="Normal 24" xfId="477"/>
    <cellStyle name="Normal 25" xfId="478"/>
    <cellStyle name="Normal 26" xfId="479"/>
    <cellStyle name="Normal 27" xfId="480"/>
    <cellStyle name="Normal 28" xfId="481"/>
    <cellStyle name="Normal 29" xfId="482"/>
    <cellStyle name="Normal 3" xfId="57"/>
    <cellStyle name="Normal 3 2" xfId="484"/>
    <cellStyle name="Normal 3 3" xfId="483"/>
    <cellStyle name="Normal 30" xfId="485"/>
    <cellStyle name="Normal 31" xfId="486"/>
    <cellStyle name="Normal 32" xfId="487"/>
    <cellStyle name="Normal 33" xfId="488"/>
    <cellStyle name="Normal 34" xfId="489"/>
    <cellStyle name="Normal 35" xfId="490"/>
    <cellStyle name="Normal 36" xfId="491"/>
    <cellStyle name="Normal 4" xfId="492"/>
    <cellStyle name="Normal 5" xfId="493"/>
    <cellStyle name="Normal 6" xfId="494"/>
    <cellStyle name="Normal 7" xfId="495"/>
    <cellStyle name="Normal 8" xfId="496"/>
    <cellStyle name="Normal 9" xfId="497"/>
    <cellStyle name="Normal_Hoja2" xfId="3"/>
    <cellStyle name="Notas 10" xfId="498"/>
    <cellStyle name="Notas 10 2" xfId="499"/>
    <cellStyle name="Notas 11" xfId="500"/>
    <cellStyle name="Notas 11 2" xfId="501"/>
    <cellStyle name="Notas 12" xfId="502"/>
    <cellStyle name="Notas 12 2" xfId="503"/>
    <cellStyle name="Notas 13" xfId="504"/>
    <cellStyle name="Notas 13 2" xfId="505"/>
    <cellStyle name="Notas 14" xfId="506"/>
    <cellStyle name="Notas 14 2" xfId="507"/>
    <cellStyle name="Notas 15" xfId="508"/>
    <cellStyle name="Notas 15 2" xfId="509"/>
    <cellStyle name="Notas 16" xfId="510"/>
    <cellStyle name="Notas 16 2" xfId="511"/>
    <cellStyle name="Notas 17" xfId="512"/>
    <cellStyle name="Notas 17 2" xfId="513"/>
    <cellStyle name="Notas 18" xfId="514"/>
    <cellStyle name="Notas 18 2" xfId="515"/>
    <cellStyle name="Notas 19" xfId="516"/>
    <cellStyle name="Notas 19 2" xfId="517"/>
    <cellStyle name="Notas 2" xfId="518"/>
    <cellStyle name="Notas 2 2" xfId="519"/>
    <cellStyle name="Notas 20" xfId="520"/>
    <cellStyle name="Notas 20 2" xfId="521"/>
    <cellStyle name="Notas 21" xfId="522"/>
    <cellStyle name="Notas 21 2" xfId="523"/>
    <cellStyle name="Notas 22" xfId="524"/>
    <cellStyle name="Notas 22 2" xfId="525"/>
    <cellStyle name="Notas 23" xfId="526"/>
    <cellStyle name="Notas 23 2" xfId="527"/>
    <cellStyle name="Notas 24" xfId="528"/>
    <cellStyle name="Notas 24 2" xfId="529"/>
    <cellStyle name="Notas 25" xfId="530"/>
    <cellStyle name="Notas 25 2" xfId="531"/>
    <cellStyle name="Notas 26" xfId="532"/>
    <cellStyle name="Notas 26 2" xfId="533"/>
    <cellStyle name="Notas 27" xfId="534"/>
    <cellStyle name="Notas 27 2" xfId="535"/>
    <cellStyle name="Notas 28" xfId="536"/>
    <cellStyle name="Notas 28 2" xfId="537"/>
    <cellStyle name="Notas 29" xfId="538"/>
    <cellStyle name="Notas 29 2" xfId="539"/>
    <cellStyle name="Notas 3" xfId="540"/>
    <cellStyle name="Notas 3 2" xfId="541"/>
    <cellStyle name="Notas 30" xfId="542"/>
    <cellStyle name="Notas 30 2" xfId="543"/>
    <cellStyle name="Notas 31" xfId="544"/>
    <cellStyle name="Notas 31 2" xfId="545"/>
    <cellStyle name="Notas 32" xfId="546"/>
    <cellStyle name="Notas 32 2" xfId="547"/>
    <cellStyle name="Notas 33" xfId="548"/>
    <cellStyle name="Notas 33 2" xfId="549"/>
    <cellStyle name="Notas 34" xfId="550"/>
    <cellStyle name="Notas 34 2" xfId="551"/>
    <cellStyle name="Notas 35" xfId="552"/>
    <cellStyle name="Notas 35 2" xfId="553"/>
    <cellStyle name="Notas 4" xfId="554"/>
    <cellStyle name="Notas 4 2" xfId="555"/>
    <cellStyle name="Notas 5" xfId="556"/>
    <cellStyle name="Notas 5 2" xfId="557"/>
    <cellStyle name="Notas 6" xfId="558"/>
    <cellStyle name="Notas 6 2" xfId="559"/>
    <cellStyle name="Notas 7" xfId="560"/>
    <cellStyle name="Notas 7 2" xfId="561"/>
    <cellStyle name="Notas 8" xfId="562"/>
    <cellStyle name="Notas 8 2" xfId="563"/>
    <cellStyle name="Notas 9" xfId="564"/>
    <cellStyle name="Notas 9 2" xfId="565"/>
    <cellStyle name="Porcentaje 2" xfId="16"/>
    <cellStyle name="Punto0" xfId="11"/>
    <cellStyle name="Salida" xfId="26" builtinId="21" customBuiltin="1"/>
    <cellStyle name="Texto de advertencia" xfId="30" builtinId="11" customBuiltin="1"/>
    <cellStyle name="Texto explicativo" xfId="31" builtinId="53" customBuiltin="1"/>
    <cellStyle name="Título" xfId="17" builtinId="15" customBuiltin="1"/>
    <cellStyle name="Título 1" xfId="18" builtinId="16" customBuiltin="1"/>
    <cellStyle name="Título 2" xfId="19" builtinId="17" customBuiltin="1"/>
    <cellStyle name="Título 3" xfId="20" builtinId="18" customBuiltin="1"/>
    <cellStyle name="Total" xfId="32" builtinId="25" customBuiltin="1"/>
    <cellStyle name="Total 2" xfId="1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mailto:gmanna859@hotmail.com" TargetMode="External"/><Relationship Id="rId2" Type="http://schemas.openxmlformats.org/officeDocument/2006/relationships/hyperlink" Target="mailto:mbellanca@gmail.com" TargetMode="External"/><Relationship Id="rId1" Type="http://schemas.openxmlformats.org/officeDocument/2006/relationships/hyperlink" Target="mailto:jorgerf01@gmail.com" TargetMode="External"/><Relationship Id="rId4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2"/>
  <sheetViews>
    <sheetView workbookViewId="0">
      <selection activeCell="E5" sqref="E5"/>
    </sheetView>
  </sheetViews>
  <sheetFormatPr baseColWidth="10" defaultRowHeight="15" x14ac:dyDescent="0.25"/>
  <cols>
    <col min="1" max="1" width="11.28515625" customWidth="1"/>
    <col min="2" max="2" width="31.28515625" bestFit="1" customWidth="1"/>
    <col min="3" max="3" width="12.5703125" bestFit="1" customWidth="1"/>
    <col min="4" max="4" width="17.5703125" style="1" bestFit="1" customWidth="1"/>
    <col min="5" max="5" width="14.7109375" style="1" bestFit="1" customWidth="1"/>
    <col min="6" max="6" width="14.7109375" style="1" customWidth="1"/>
    <col min="7" max="7" width="13.85546875" style="1" bestFit="1" customWidth="1"/>
    <col min="8" max="8" width="26.140625" style="1" customWidth="1"/>
    <col min="10" max="10" width="17.85546875" bestFit="1" customWidth="1"/>
  </cols>
  <sheetData>
    <row r="1" spans="1:9" ht="18.75" x14ac:dyDescent="0.3">
      <c r="A1" s="39" t="s">
        <v>167</v>
      </c>
      <c r="B1" s="37"/>
      <c r="C1" s="37"/>
      <c r="D1" s="38"/>
      <c r="E1" s="38"/>
      <c r="F1" s="38"/>
      <c r="G1" s="38"/>
      <c r="H1" s="38"/>
    </row>
    <row r="2" spans="1:9" s="37" customFormat="1" ht="18.75" x14ac:dyDescent="0.3">
      <c r="A2" s="39"/>
      <c r="D2" s="38"/>
      <c r="E2" s="38"/>
      <c r="F2" s="38"/>
      <c r="G2" s="38"/>
      <c r="H2" s="38"/>
    </row>
    <row r="3" spans="1:9" x14ac:dyDescent="0.25">
      <c r="A3" s="110" t="s">
        <v>350</v>
      </c>
      <c r="B3" s="110"/>
      <c r="C3" s="37"/>
      <c r="D3" s="38"/>
      <c r="E3" s="38"/>
      <c r="F3" s="38"/>
      <c r="G3" s="38"/>
      <c r="H3" s="38"/>
    </row>
    <row r="4" spans="1:9" x14ac:dyDescent="0.25">
      <c r="A4" s="110"/>
      <c r="B4" s="110"/>
      <c r="C4" s="37"/>
      <c r="D4" s="38"/>
      <c r="E4" s="38"/>
      <c r="F4" s="38"/>
      <c r="G4" s="38"/>
      <c r="H4" s="38"/>
    </row>
    <row r="5" spans="1:9" x14ac:dyDescent="0.25">
      <c r="A5" s="36" t="s">
        <v>166</v>
      </c>
      <c r="B5" s="36" t="s">
        <v>165</v>
      </c>
      <c r="C5" s="36" t="s">
        <v>164</v>
      </c>
      <c r="D5" s="52" t="s">
        <v>114</v>
      </c>
      <c r="E5" s="52" t="s">
        <v>139</v>
      </c>
      <c r="F5" s="52" t="s">
        <v>338</v>
      </c>
      <c r="G5" s="34"/>
      <c r="H5" s="34"/>
    </row>
    <row r="6" spans="1:9" x14ac:dyDescent="0.25">
      <c r="A6" s="45"/>
      <c r="B6" s="101" t="s">
        <v>345</v>
      </c>
      <c r="C6" s="34">
        <v>6.3</v>
      </c>
      <c r="D6" s="34">
        <v>2700</v>
      </c>
      <c r="E6" s="34">
        <f>D6/C6</f>
        <v>428.57142857142856</v>
      </c>
      <c r="F6" s="99"/>
      <c r="G6" s="34">
        <f>E6*F6</f>
        <v>0</v>
      </c>
      <c r="H6" s="34"/>
      <c r="I6" s="1"/>
    </row>
    <row r="7" spans="1:9" x14ac:dyDescent="0.25">
      <c r="A7" s="45"/>
      <c r="B7" s="101" t="s">
        <v>346</v>
      </c>
      <c r="C7" s="34"/>
      <c r="D7" s="34"/>
      <c r="E7" s="34" t="e">
        <f t="shared" ref="E7:E16" si="0">D7/C7</f>
        <v>#DIV/0!</v>
      </c>
      <c r="F7" s="99"/>
      <c r="G7" s="34" t="e">
        <f>E7*F7</f>
        <v>#DIV/0!</v>
      </c>
      <c r="H7" s="34"/>
      <c r="I7" s="1"/>
    </row>
    <row r="8" spans="1:9" x14ac:dyDescent="0.25">
      <c r="A8" s="45"/>
      <c r="B8" s="101" t="s">
        <v>347</v>
      </c>
      <c r="C8" s="34"/>
      <c r="D8" s="34"/>
      <c r="E8" s="34" t="e">
        <f t="shared" si="0"/>
        <v>#DIV/0!</v>
      </c>
      <c r="F8" s="99"/>
      <c r="G8" s="34" t="e">
        <f>E8*F8</f>
        <v>#DIV/0!</v>
      </c>
      <c r="H8" s="34"/>
      <c r="I8" s="1"/>
    </row>
    <row r="9" spans="1:9" x14ac:dyDescent="0.25">
      <c r="A9" s="45"/>
      <c r="B9" s="101" t="s">
        <v>348</v>
      </c>
      <c r="C9" s="34"/>
      <c r="D9" s="34"/>
      <c r="E9" s="34" t="e">
        <f t="shared" si="0"/>
        <v>#DIV/0!</v>
      </c>
      <c r="F9" s="99"/>
      <c r="G9" s="34" t="e">
        <f t="shared" ref="G9:G16" si="1">E9*F9</f>
        <v>#DIV/0!</v>
      </c>
      <c r="H9" s="34"/>
      <c r="I9" s="1"/>
    </row>
    <row r="10" spans="1:9" x14ac:dyDescent="0.25">
      <c r="A10" s="45"/>
      <c r="B10" s="101" t="s">
        <v>349</v>
      </c>
      <c r="C10" s="34"/>
      <c r="D10" s="34"/>
      <c r="E10" s="34" t="e">
        <f t="shared" si="0"/>
        <v>#DIV/0!</v>
      </c>
      <c r="F10" s="99"/>
      <c r="G10" s="34" t="e">
        <f t="shared" si="1"/>
        <v>#DIV/0!</v>
      </c>
      <c r="H10" s="34"/>
      <c r="I10" s="1"/>
    </row>
    <row r="11" spans="1:9" x14ac:dyDescent="0.25">
      <c r="A11" s="45"/>
      <c r="B11" s="101" t="s">
        <v>339</v>
      </c>
      <c r="C11" s="34"/>
      <c r="D11" s="34"/>
      <c r="E11" s="34" t="e">
        <f t="shared" si="0"/>
        <v>#DIV/0!</v>
      </c>
      <c r="F11" s="99"/>
      <c r="G11" s="34" t="e">
        <f t="shared" si="1"/>
        <v>#DIV/0!</v>
      </c>
      <c r="H11" s="34"/>
      <c r="I11" s="1"/>
    </row>
    <row r="12" spans="1:9" x14ac:dyDescent="0.25">
      <c r="A12" s="45"/>
      <c r="B12" s="101" t="s">
        <v>340</v>
      </c>
      <c r="C12" s="34"/>
      <c r="D12" s="34"/>
      <c r="E12" s="34" t="e">
        <f t="shared" si="0"/>
        <v>#DIV/0!</v>
      </c>
      <c r="F12" s="99"/>
      <c r="G12" s="34" t="e">
        <f t="shared" si="1"/>
        <v>#DIV/0!</v>
      </c>
      <c r="H12" s="34"/>
      <c r="I12" s="1"/>
    </row>
    <row r="13" spans="1:9" x14ac:dyDescent="0.25">
      <c r="A13" s="45"/>
      <c r="B13" s="101" t="s">
        <v>341</v>
      </c>
      <c r="C13" s="34"/>
      <c r="D13" s="34"/>
      <c r="E13" s="34" t="e">
        <f t="shared" si="0"/>
        <v>#DIV/0!</v>
      </c>
      <c r="F13" s="99"/>
      <c r="G13" s="34" t="e">
        <f t="shared" si="1"/>
        <v>#DIV/0!</v>
      </c>
      <c r="H13" s="34"/>
      <c r="I13" s="1"/>
    </row>
    <row r="14" spans="1:9" x14ac:dyDescent="0.25">
      <c r="A14" s="45"/>
      <c r="B14" s="101" t="s">
        <v>342</v>
      </c>
      <c r="C14" s="34"/>
      <c r="D14" s="34"/>
      <c r="E14" s="34" t="e">
        <f t="shared" si="0"/>
        <v>#DIV/0!</v>
      </c>
      <c r="F14" s="99"/>
      <c r="G14" s="34" t="e">
        <f t="shared" si="1"/>
        <v>#DIV/0!</v>
      </c>
      <c r="H14" s="34"/>
      <c r="I14" s="1"/>
    </row>
    <row r="15" spans="1:9" x14ac:dyDescent="0.25">
      <c r="A15" s="45"/>
      <c r="B15" s="101" t="s">
        <v>343</v>
      </c>
      <c r="C15" s="34"/>
      <c r="D15" s="34"/>
      <c r="E15" s="34" t="e">
        <f>D15/C15</f>
        <v>#DIV/0!</v>
      </c>
      <c r="F15" s="99"/>
      <c r="G15" s="34" t="e">
        <f t="shared" si="1"/>
        <v>#DIV/0!</v>
      </c>
      <c r="H15" s="34"/>
      <c r="I15" s="1"/>
    </row>
    <row r="16" spans="1:9" x14ac:dyDescent="0.25">
      <c r="A16" s="45"/>
      <c r="B16" s="101" t="s">
        <v>344</v>
      </c>
      <c r="C16" s="34"/>
      <c r="D16" s="34"/>
      <c r="E16" s="34" t="e">
        <f t="shared" si="0"/>
        <v>#DIV/0!</v>
      </c>
      <c r="F16" s="99"/>
      <c r="G16" s="34" t="e">
        <f t="shared" si="1"/>
        <v>#DIV/0!</v>
      </c>
      <c r="H16" s="34"/>
      <c r="I16" s="1"/>
    </row>
    <row r="17" spans="1:9" x14ac:dyDescent="0.25">
      <c r="A17" s="45"/>
      <c r="B17" s="101"/>
      <c r="C17" s="34"/>
      <c r="D17" s="34"/>
      <c r="E17" s="34"/>
      <c r="F17" s="99"/>
      <c r="G17" s="34"/>
      <c r="H17" s="34"/>
      <c r="I17" s="1"/>
    </row>
    <row r="18" spans="1:9" x14ac:dyDescent="0.25">
      <c r="A18" s="112"/>
      <c r="B18" s="108"/>
      <c r="C18" s="38"/>
      <c r="D18" s="38"/>
      <c r="E18" s="38"/>
      <c r="F18" s="109"/>
      <c r="G18" s="38"/>
      <c r="H18" s="38"/>
      <c r="I18" s="1"/>
    </row>
    <row r="19" spans="1:9" x14ac:dyDescent="0.25">
      <c r="A19" s="112"/>
      <c r="B19" s="108"/>
      <c r="C19" s="38"/>
      <c r="D19" s="38"/>
      <c r="E19" s="38"/>
      <c r="F19" s="109"/>
      <c r="G19" s="38"/>
      <c r="H19" s="38"/>
      <c r="I19" s="1"/>
    </row>
    <row r="20" spans="1:9" s="37" customFormat="1" x14ac:dyDescent="0.25">
      <c r="A20" s="111" t="s">
        <v>352</v>
      </c>
      <c r="B20" s="108"/>
      <c r="C20" s="38"/>
      <c r="D20" s="38"/>
      <c r="E20" s="38"/>
      <c r="F20" s="109"/>
      <c r="G20" s="38"/>
      <c r="H20" s="38"/>
      <c r="I20" s="38"/>
    </row>
    <row r="21" spans="1:9" s="37" customFormat="1" x14ac:dyDescent="0.25">
      <c r="A21" s="36"/>
      <c r="B21" s="101"/>
      <c r="C21" s="34"/>
      <c r="D21" s="34"/>
      <c r="E21" s="34"/>
      <c r="F21" s="99"/>
      <c r="G21" s="34"/>
      <c r="H21" s="34"/>
      <c r="I21" s="38"/>
    </row>
    <row r="22" spans="1:9" x14ac:dyDescent="0.25">
      <c r="A22" s="36" t="s">
        <v>166</v>
      </c>
      <c r="B22" s="36" t="s">
        <v>165</v>
      </c>
      <c r="C22" s="36" t="s">
        <v>164</v>
      </c>
      <c r="D22" s="52" t="s">
        <v>114</v>
      </c>
      <c r="E22" s="52" t="s">
        <v>139</v>
      </c>
      <c r="F22" s="52" t="s">
        <v>338</v>
      </c>
      <c r="G22" s="34"/>
      <c r="H22" s="34"/>
      <c r="I22" s="1"/>
    </row>
    <row r="23" spans="1:9" x14ac:dyDescent="0.25">
      <c r="A23" s="45"/>
      <c r="B23" s="101" t="s">
        <v>345</v>
      </c>
      <c r="C23" s="34">
        <v>6.3</v>
      </c>
      <c r="D23" s="34">
        <v>5000</v>
      </c>
      <c r="E23" s="34">
        <v>428.57142857142856</v>
      </c>
      <c r="F23" s="99">
        <v>1</v>
      </c>
      <c r="G23" s="34">
        <v>3428.5714285714284</v>
      </c>
      <c r="H23" s="34"/>
      <c r="I23" s="1"/>
    </row>
    <row r="24" spans="1:9" x14ac:dyDescent="0.25">
      <c r="A24" s="45"/>
      <c r="B24" s="101" t="s">
        <v>346</v>
      </c>
      <c r="C24" s="34"/>
      <c r="D24" s="34"/>
      <c r="E24" s="34" t="e">
        <v>#DIV/0!</v>
      </c>
      <c r="F24" s="99"/>
      <c r="G24" s="34" t="e">
        <v>#DIV/0!</v>
      </c>
      <c r="H24" s="34"/>
      <c r="I24" s="1"/>
    </row>
    <row r="25" spans="1:9" x14ac:dyDescent="0.25">
      <c r="A25" s="45"/>
      <c r="B25" s="101" t="s">
        <v>347</v>
      </c>
      <c r="C25" s="34"/>
      <c r="D25" s="34"/>
      <c r="E25" s="34" t="e">
        <v>#DIV/0!</v>
      </c>
      <c r="F25" s="99"/>
      <c r="G25" s="34" t="e">
        <v>#DIV/0!</v>
      </c>
      <c r="H25" s="34"/>
      <c r="I25" s="1"/>
    </row>
    <row r="26" spans="1:9" x14ac:dyDescent="0.25">
      <c r="A26" s="45"/>
      <c r="B26" s="101" t="s">
        <v>348</v>
      </c>
      <c r="C26" s="34"/>
      <c r="D26" s="34"/>
      <c r="E26" s="34" t="e">
        <v>#DIV/0!</v>
      </c>
      <c r="F26" s="99"/>
      <c r="G26" s="34" t="e">
        <v>#DIV/0!</v>
      </c>
      <c r="H26" s="34"/>
      <c r="I26" s="1"/>
    </row>
    <row r="27" spans="1:9" x14ac:dyDescent="0.25">
      <c r="A27" s="45"/>
      <c r="B27" s="101" t="s">
        <v>349</v>
      </c>
      <c r="C27" s="34"/>
      <c r="D27" s="34"/>
      <c r="E27" s="34" t="e">
        <v>#DIV/0!</v>
      </c>
      <c r="F27" s="99"/>
      <c r="G27" s="34" t="e">
        <v>#DIV/0!</v>
      </c>
      <c r="H27" s="34"/>
      <c r="I27" s="1"/>
    </row>
    <row r="28" spans="1:9" x14ac:dyDescent="0.25">
      <c r="A28" s="45"/>
      <c r="B28" s="101" t="s">
        <v>339</v>
      </c>
      <c r="C28" s="34"/>
      <c r="D28" s="34"/>
      <c r="E28" s="34" t="e">
        <v>#DIV/0!</v>
      </c>
      <c r="F28" s="99"/>
      <c r="G28" s="34" t="e">
        <v>#DIV/0!</v>
      </c>
      <c r="H28" s="34"/>
      <c r="I28" s="1"/>
    </row>
    <row r="29" spans="1:9" x14ac:dyDescent="0.25">
      <c r="A29" s="45"/>
      <c r="B29" s="101" t="s">
        <v>340</v>
      </c>
      <c r="C29" s="34"/>
      <c r="D29" s="34"/>
      <c r="E29" s="34" t="e">
        <v>#DIV/0!</v>
      </c>
      <c r="F29" s="99"/>
      <c r="G29" s="34" t="e">
        <v>#DIV/0!</v>
      </c>
      <c r="H29" s="34"/>
      <c r="I29" s="1"/>
    </row>
    <row r="30" spans="1:9" x14ac:dyDescent="0.25">
      <c r="A30" s="45"/>
      <c r="B30" s="101" t="s">
        <v>351</v>
      </c>
      <c r="C30" s="34"/>
      <c r="D30" s="34"/>
      <c r="E30" s="34" t="e">
        <v>#DIV/0!</v>
      </c>
      <c r="F30" s="99"/>
      <c r="G30" s="34" t="e">
        <v>#DIV/0!</v>
      </c>
      <c r="H30" s="34"/>
      <c r="I30" s="1"/>
    </row>
    <row r="31" spans="1:9" x14ac:dyDescent="0.25">
      <c r="A31" s="45"/>
      <c r="B31" s="101"/>
      <c r="C31" s="34"/>
      <c r="D31" s="34"/>
      <c r="E31" s="34"/>
      <c r="F31" s="99"/>
      <c r="G31" s="34"/>
      <c r="H31" s="34"/>
      <c r="I31" s="1"/>
    </row>
    <row r="32" spans="1:9" x14ac:dyDescent="0.25">
      <c r="A32" s="45"/>
      <c r="B32" s="101"/>
      <c r="C32" s="34"/>
      <c r="D32" s="34"/>
      <c r="E32" s="34"/>
      <c r="F32" s="99"/>
      <c r="G32" s="34"/>
      <c r="H32" s="34"/>
      <c r="I32" s="1"/>
    </row>
    <row r="33" spans="1:9" x14ac:dyDescent="0.25">
      <c r="A33" s="111" t="s">
        <v>353</v>
      </c>
      <c r="B33" s="115"/>
      <c r="C33" s="116"/>
      <c r="D33" s="116"/>
      <c r="E33" s="116"/>
      <c r="F33" s="117"/>
      <c r="G33" s="116"/>
      <c r="H33" s="38"/>
      <c r="I33" s="1"/>
    </row>
    <row r="34" spans="1:9" x14ac:dyDescent="0.25">
      <c r="A34" s="45"/>
      <c r="B34" s="35"/>
      <c r="C34" s="34"/>
      <c r="D34" s="34"/>
      <c r="E34" s="34"/>
      <c r="F34" s="99"/>
      <c r="G34" s="34"/>
      <c r="H34" s="34"/>
      <c r="I34" s="1"/>
    </row>
    <row r="35" spans="1:9" x14ac:dyDescent="0.25">
      <c r="A35" s="45"/>
      <c r="B35" s="35" t="s">
        <v>354</v>
      </c>
      <c r="C35" s="34">
        <v>437053.74400000001</v>
      </c>
      <c r="D35" s="34">
        <v>27000000</v>
      </c>
      <c r="E35" s="34">
        <f>D35/C35</f>
        <v>61.777299406912299</v>
      </c>
      <c r="F35" s="99">
        <v>3</v>
      </c>
      <c r="G35" s="34">
        <f>E35*F35</f>
        <v>185.33189822073689</v>
      </c>
      <c r="H35" s="34" t="s">
        <v>271</v>
      </c>
      <c r="I35" s="1"/>
    </row>
    <row r="36" spans="1:9" x14ac:dyDescent="0.25">
      <c r="A36" s="45"/>
      <c r="B36" s="101">
        <v>2021</v>
      </c>
      <c r="C36" s="34"/>
      <c r="D36" s="34"/>
      <c r="E36" s="34"/>
      <c r="F36" s="99"/>
      <c r="G36" s="34"/>
      <c r="H36" s="34"/>
      <c r="I36" s="1"/>
    </row>
    <row r="37" spans="1:9" x14ac:dyDescent="0.25">
      <c r="A37" s="45"/>
      <c r="B37" s="101">
        <v>2022</v>
      </c>
      <c r="C37" s="34"/>
      <c r="D37" s="34"/>
      <c r="E37" s="34"/>
      <c r="F37" s="99"/>
      <c r="G37" s="34"/>
      <c r="H37" s="34"/>
      <c r="I37" s="1"/>
    </row>
    <row r="38" spans="1:9" x14ac:dyDescent="0.25">
      <c r="A38" s="45"/>
      <c r="B38" s="101">
        <v>2023</v>
      </c>
      <c r="C38" s="34"/>
      <c r="D38" s="34"/>
      <c r="E38" s="34"/>
      <c r="F38" s="99"/>
      <c r="G38" s="34"/>
      <c r="H38" s="34"/>
      <c r="I38" s="1"/>
    </row>
    <row r="39" spans="1:9" x14ac:dyDescent="0.25">
      <c r="A39" s="45"/>
      <c r="B39" s="101"/>
      <c r="C39" s="34"/>
      <c r="D39" s="34"/>
      <c r="E39" s="34"/>
      <c r="F39" s="99"/>
      <c r="G39" s="34"/>
      <c r="H39" s="34"/>
      <c r="I39" s="1"/>
    </row>
    <row r="40" spans="1:9" s="37" customFormat="1" x14ac:dyDescent="0.25">
      <c r="A40" s="107"/>
      <c r="B40" s="108"/>
      <c r="C40" s="38"/>
      <c r="D40" s="38"/>
      <c r="E40" s="38"/>
      <c r="F40" s="109"/>
      <c r="G40" s="38"/>
      <c r="H40" s="38"/>
      <c r="I40" s="38"/>
    </row>
    <row r="41" spans="1:9" s="37" customFormat="1" x14ac:dyDescent="0.25">
      <c r="A41" s="107"/>
      <c r="B41" s="108"/>
      <c r="C41" s="38"/>
      <c r="D41" s="38"/>
      <c r="E41" s="38"/>
      <c r="F41" s="109"/>
      <c r="G41" s="38"/>
      <c r="H41" s="38"/>
      <c r="I41" s="38"/>
    </row>
    <row r="42" spans="1:9" s="37" customFormat="1" x14ac:dyDescent="0.25">
      <c r="A42" s="107"/>
      <c r="B42" s="108"/>
      <c r="C42" s="38"/>
      <c r="D42" s="38"/>
      <c r="E42" s="38"/>
      <c r="F42" s="109"/>
      <c r="G42" s="38"/>
      <c r="H42" s="38"/>
      <c r="I42" s="38"/>
    </row>
    <row r="43" spans="1:9" x14ac:dyDescent="0.25">
      <c r="A43" s="110" t="s">
        <v>362</v>
      </c>
      <c r="B43" s="108"/>
      <c r="C43" s="38"/>
      <c r="D43" s="38"/>
      <c r="E43" s="38"/>
      <c r="F43" s="109"/>
      <c r="G43" s="38"/>
      <c r="H43" s="38"/>
      <c r="I43" s="1"/>
    </row>
    <row r="44" spans="1:9" x14ac:dyDescent="0.25">
      <c r="A44" s="110"/>
      <c r="B44" s="108"/>
      <c r="C44" s="38"/>
      <c r="D44" s="38"/>
      <c r="E44" s="38"/>
      <c r="F44" s="109"/>
      <c r="G44" s="38"/>
      <c r="H44" s="38"/>
      <c r="I44" s="1"/>
    </row>
    <row r="45" spans="1:9" x14ac:dyDescent="0.25">
      <c r="A45" s="36" t="s">
        <v>166</v>
      </c>
      <c r="B45" s="36" t="s">
        <v>165</v>
      </c>
      <c r="C45" s="36" t="s">
        <v>164</v>
      </c>
      <c r="D45" s="52" t="s">
        <v>114</v>
      </c>
      <c r="E45" s="52" t="s">
        <v>139</v>
      </c>
      <c r="F45" s="52" t="s">
        <v>338</v>
      </c>
      <c r="G45" s="34"/>
      <c r="H45" s="34"/>
      <c r="I45" s="1"/>
    </row>
    <row r="46" spans="1:9" x14ac:dyDescent="0.25">
      <c r="A46" s="36"/>
      <c r="B46" s="101" t="s">
        <v>345</v>
      </c>
      <c r="C46" s="34">
        <v>6.3</v>
      </c>
      <c r="D46" s="34">
        <v>8500</v>
      </c>
      <c r="E46" s="34">
        <f>D46/C46</f>
        <v>1349.2063492063492</v>
      </c>
      <c r="F46" s="99">
        <v>1</v>
      </c>
      <c r="G46" s="34">
        <f>E46*F46</f>
        <v>1349.2063492063492</v>
      </c>
      <c r="H46" s="34"/>
      <c r="I46" s="1"/>
    </row>
    <row r="47" spans="1:9" x14ac:dyDescent="0.25">
      <c r="A47" s="36"/>
      <c r="B47" s="101" t="s">
        <v>346</v>
      </c>
      <c r="C47" s="34"/>
      <c r="D47" s="34"/>
      <c r="E47" s="34"/>
      <c r="F47" s="99"/>
      <c r="G47" s="34"/>
      <c r="H47" s="34"/>
      <c r="I47" s="1"/>
    </row>
    <row r="48" spans="1:9" x14ac:dyDescent="0.25">
      <c r="A48" s="36"/>
      <c r="B48" s="101" t="s">
        <v>347</v>
      </c>
      <c r="C48" s="34"/>
      <c r="D48" s="34"/>
      <c r="E48" s="34"/>
      <c r="F48" s="99"/>
      <c r="G48" s="34"/>
      <c r="H48" s="34"/>
      <c r="I48" s="1"/>
    </row>
    <row r="49" spans="1:9" x14ac:dyDescent="0.25">
      <c r="A49" s="36"/>
      <c r="B49" s="101" t="s">
        <v>348</v>
      </c>
      <c r="C49" s="34"/>
      <c r="D49" s="34"/>
      <c r="E49" s="34"/>
      <c r="F49" s="99"/>
      <c r="G49" s="34"/>
      <c r="H49" s="34"/>
      <c r="I49" s="1"/>
    </row>
    <row r="50" spans="1:9" x14ac:dyDescent="0.25">
      <c r="A50" s="36"/>
      <c r="B50" s="101" t="s">
        <v>349</v>
      </c>
      <c r="C50" s="34"/>
      <c r="D50" s="34"/>
      <c r="E50" s="34"/>
      <c r="F50" s="99"/>
      <c r="G50" s="34"/>
      <c r="H50" s="34"/>
      <c r="I50" s="1"/>
    </row>
    <row r="51" spans="1:9" x14ac:dyDescent="0.25">
      <c r="A51" s="36"/>
      <c r="B51" s="101" t="s">
        <v>356</v>
      </c>
      <c r="C51" s="34"/>
      <c r="D51" s="34"/>
      <c r="E51" s="34"/>
      <c r="F51" s="99"/>
      <c r="G51" s="34"/>
      <c r="H51" s="34"/>
      <c r="I51" s="1"/>
    </row>
    <row r="52" spans="1:9" x14ac:dyDescent="0.25">
      <c r="A52" s="36"/>
      <c r="B52" s="35" t="s">
        <v>358</v>
      </c>
      <c r="C52" s="54">
        <v>20374.5745035</v>
      </c>
      <c r="D52" s="54">
        <v>800000</v>
      </c>
      <c r="E52" s="34"/>
      <c r="F52" s="99"/>
      <c r="G52" s="34"/>
      <c r="H52" s="34" t="s">
        <v>271</v>
      </c>
      <c r="I52" s="1"/>
    </row>
    <row r="53" spans="1:9" x14ac:dyDescent="0.25">
      <c r="A53" s="36"/>
      <c r="B53" s="101" t="s">
        <v>359</v>
      </c>
      <c r="C53" s="34"/>
      <c r="D53" s="34">
        <v>27000000</v>
      </c>
      <c r="E53" s="34"/>
      <c r="F53" s="99"/>
      <c r="G53" s="34"/>
      <c r="H53" s="34" t="s">
        <v>271</v>
      </c>
      <c r="I53" s="1"/>
    </row>
    <row r="54" spans="1:9" x14ac:dyDescent="0.25">
      <c r="A54" s="36"/>
      <c r="B54" s="101" t="s">
        <v>360</v>
      </c>
      <c r="C54" s="34"/>
      <c r="D54" s="34"/>
      <c r="E54" s="34"/>
      <c r="F54" s="99"/>
      <c r="G54" s="34"/>
      <c r="H54" s="34"/>
      <c r="I54" s="1"/>
    </row>
    <row r="55" spans="1:9" x14ac:dyDescent="0.25">
      <c r="A55" s="36"/>
      <c r="B55" s="101" t="s">
        <v>361</v>
      </c>
      <c r="C55" s="34"/>
      <c r="D55" s="34"/>
      <c r="E55" s="34"/>
      <c r="F55" s="99"/>
      <c r="G55" s="34"/>
      <c r="H55" s="34"/>
      <c r="I55" s="1"/>
    </row>
    <row r="56" spans="1:9" x14ac:dyDescent="0.25">
      <c r="A56" s="45"/>
      <c r="B56" s="35"/>
      <c r="C56" s="34"/>
      <c r="D56" s="34"/>
      <c r="E56" s="34"/>
      <c r="F56" s="99"/>
      <c r="G56" s="34"/>
      <c r="H56" s="34"/>
      <c r="I56" s="1"/>
    </row>
    <row r="57" spans="1:9" x14ac:dyDescent="0.25">
      <c r="A57" s="107"/>
      <c r="B57" s="113"/>
      <c r="C57" s="38"/>
      <c r="D57" s="38"/>
      <c r="E57" s="38"/>
      <c r="F57" s="109"/>
      <c r="G57" s="38"/>
      <c r="H57" s="38"/>
      <c r="I57" s="1"/>
    </row>
    <row r="58" spans="1:9" s="37" customFormat="1" x14ac:dyDescent="0.25">
      <c r="A58" s="107"/>
      <c r="B58" s="113"/>
      <c r="C58" s="38"/>
      <c r="D58" s="38"/>
      <c r="E58" s="38"/>
      <c r="F58" s="109"/>
      <c r="G58" s="38"/>
      <c r="H58" s="38"/>
      <c r="I58" s="38"/>
    </row>
    <row r="59" spans="1:9" s="37" customFormat="1" x14ac:dyDescent="0.25">
      <c r="A59" s="107"/>
      <c r="B59" s="113"/>
      <c r="C59" s="38"/>
      <c r="D59" s="38"/>
      <c r="E59" s="38"/>
      <c r="F59" s="109"/>
      <c r="G59" s="38"/>
      <c r="H59" s="38"/>
      <c r="I59" s="38"/>
    </row>
    <row r="60" spans="1:9" s="37" customFormat="1" x14ac:dyDescent="0.25">
      <c r="A60" s="107"/>
      <c r="B60" s="113"/>
      <c r="C60" s="38"/>
      <c r="D60" s="38"/>
      <c r="E60" s="38"/>
      <c r="F60" s="109"/>
      <c r="G60" s="38"/>
      <c r="H60" s="38"/>
      <c r="I60" s="38"/>
    </row>
    <row r="61" spans="1:9" x14ac:dyDescent="0.25">
      <c r="A61" s="110" t="s">
        <v>355</v>
      </c>
      <c r="B61" s="108"/>
      <c r="C61" s="38"/>
      <c r="D61" s="38"/>
      <c r="E61" s="38"/>
      <c r="F61" s="109"/>
      <c r="G61" s="38"/>
      <c r="H61" s="38"/>
      <c r="I61" s="1"/>
    </row>
    <row r="62" spans="1:9" x14ac:dyDescent="0.25">
      <c r="A62" s="36"/>
      <c r="B62" s="101" t="s">
        <v>345</v>
      </c>
      <c r="C62" s="34">
        <v>6.3</v>
      </c>
      <c r="D62" s="34">
        <v>2800</v>
      </c>
      <c r="E62" s="34">
        <f>D62/C62</f>
        <v>444.44444444444446</v>
      </c>
      <c r="F62" s="99">
        <v>1</v>
      </c>
      <c r="G62" s="34">
        <f>E62*F62</f>
        <v>444.44444444444446</v>
      </c>
      <c r="H62" s="34"/>
      <c r="I62" s="1"/>
    </row>
    <row r="63" spans="1:9" x14ac:dyDescent="0.25">
      <c r="A63" s="36"/>
      <c r="B63" s="101" t="s">
        <v>346</v>
      </c>
      <c r="C63" s="34"/>
      <c r="D63" s="34"/>
      <c r="E63" s="34"/>
      <c r="F63" s="99"/>
      <c r="G63" s="34"/>
      <c r="H63" s="34"/>
      <c r="I63" s="1"/>
    </row>
    <row r="64" spans="1:9" x14ac:dyDescent="0.25">
      <c r="A64" s="36"/>
      <c r="B64" s="101" t="s">
        <v>347</v>
      </c>
      <c r="C64" s="34"/>
      <c r="D64" s="34"/>
      <c r="E64" s="34"/>
      <c r="F64" s="99"/>
      <c r="G64" s="34"/>
      <c r="H64" s="34"/>
      <c r="I64" s="1"/>
    </row>
    <row r="65" spans="1:9" x14ac:dyDescent="0.25">
      <c r="A65" s="36"/>
      <c r="B65" s="101" t="s">
        <v>348</v>
      </c>
      <c r="C65" s="34"/>
      <c r="D65" s="34"/>
      <c r="E65" s="34"/>
      <c r="F65" s="99"/>
      <c r="G65" s="34"/>
      <c r="H65" s="34"/>
      <c r="I65" s="1"/>
    </row>
    <row r="66" spans="1:9" x14ac:dyDescent="0.25">
      <c r="A66" s="36"/>
      <c r="B66" s="101" t="s">
        <v>349</v>
      </c>
      <c r="C66" s="34"/>
      <c r="D66" s="34"/>
      <c r="E66" s="34"/>
      <c r="F66" s="99"/>
      <c r="G66" s="34"/>
      <c r="H66" s="34"/>
      <c r="I66" s="1"/>
    </row>
    <row r="67" spans="1:9" ht="47.25" customHeight="1" x14ac:dyDescent="0.25">
      <c r="A67" s="36"/>
      <c r="B67" s="101" t="s">
        <v>356</v>
      </c>
      <c r="C67" s="34">
        <v>62.26</v>
      </c>
      <c r="D67" s="34">
        <v>12420</v>
      </c>
      <c r="E67" s="34">
        <f>D67/C67</f>
        <v>199.48602634115002</v>
      </c>
      <c r="F67" s="99">
        <v>12</v>
      </c>
      <c r="G67" s="34">
        <f>F67*E67</f>
        <v>2393.8323160938003</v>
      </c>
      <c r="H67" s="114" t="s">
        <v>357</v>
      </c>
      <c r="I67" s="1"/>
    </row>
    <row r="68" spans="1:9" x14ac:dyDescent="0.25">
      <c r="A68" s="60"/>
      <c r="B68" s="35" t="s">
        <v>358</v>
      </c>
      <c r="C68" s="54">
        <v>20374.5745035</v>
      </c>
      <c r="D68" s="54">
        <v>6000000</v>
      </c>
      <c r="E68" s="54">
        <f>D68/C68</f>
        <v>294.48467740856643</v>
      </c>
      <c r="F68" s="118">
        <v>12</v>
      </c>
      <c r="G68" s="54">
        <f>F68*E68</f>
        <v>3533.8161289027971</v>
      </c>
      <c r="H68" s="54" t="s">
        <v>271</v>
      </c>
      <c r="I68" s="1"/>
    </row>
    <row r="69" spans="1:9" x14ac:dyDescent="0.25">
      <c r="A69" s="36"/>
      <c r="B69" s="101" t="s">
        <v>359</v>
      </c>
      <c r="C69" s="34"/>
      <c r="D69" s="34"/>
      <c r="E69" s="34"/>
      <c r="F69" s="99"/>
      <c r="G69" s="34"/>
      <c r="H69" s="34"/>
      <c r="I69" s="1"/>
    </row>
    <row r="70" spans="1:9" x14ac:dyDescent="0.25">
      <c r="A70" s="36"/>
      <c r="B70" s="101" t="s">
        <v>360</v>
      </c>
      <c r="C70" s="34"/>
      <c r="D70" s="34"/>
      <c r="E70" s="34"/>
      <c r="F70" s="99"/>
      <c r="G70" s="34"/>
      <c r="H70" s="34"/>
      <c r="I70" s="1"/>
    </row>
    <row r="71" spans="1:9" x14ac:dyDescent="0.25">
      <c r="A71" s="45"/>
      <c r="B71" s="101" t="s">
        <v>361</v>
      </c>
      <c r="C71" s="34"/>
      <c r="D71" s="34"/>
      <c r="E71" s="34"/>
      <c r="F71" s="99"/>
      <c r="G71" s="34"/>
      <c r="H71" s="34"/>
      <c r="I71" s="1"/>
    </row>
    <row r="72" spans="1:9" x14ac:dyDescent="0.25">
      <c r="A72" s="45"/>
      <c r="B72" s="35"/>
      <c r="C72" s="34"/>
      <c r="D72" s="34"/>
      <c r="E72" s="34"/>
      <c r="F72" s="34"/>
      <c r="G72" s="34"/>
      <c r="H72" s="34"/>
    </row>
  </sheetData>
  <pageMargins left="0.39370078740157483" right="0.39370078740157483" top="0.39370078740157483" bottom="0.39370078740157483" header="0.31496062992125984" footer="0.31496062992125984"/>
  <pageSetup scale="90" orientation="landscape" r:id="rId1"/>
  <headerFooter>
    <oddFooter>Página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140"/>
  <sheetViews>
    <sheetView topLeftCell="A67" workbookViewId="0">
      <selection activeCell="H85" sqref="H85"/>
    </sheetView>
  </sheetViews>
  <sheetFormatPr baseColWidth="10" defaultRowHeight="15" x14ac:dyDescent="0.25"/>
  <cols>
    <col min="2" max="2" width="17.5703125" customWidth="1"/>
    <col min="8" max="8" width="25.7109375" bestFit="1" customWidth="1"/>
    <col min="9" max="9" width="16.140625" customWidth="1"/>
    <col min="10" max="10" width="13.7109375" bestFit="1" customWidth="1"/>
  </cols>
  <sheetData>
    <row r="2" spans="1:10" x14ac:dyDescent="0.25">
      <c r="D2" t="s">
        <v>304</v>
      </c>
      <c r="F2" t="s">
        <v>363</v>
      </c>
    </row>
    <row r="3" spans="1:10" x14ac:dyDescent="0.25">
      <c r="B3" t="s">
        <v>306</v>
      </c>
      <c r="D3" t="s">
        <v>307</v>
      </c>
      <c r="E3" t="s">
        <v>308</v>
      </c>
      <c r="F3" t="s">
        <v>307</v>
      </c>
      <c r="G3" t="s">
        <v>308</v>
      </c>
    </row>
    <row r="4" spans="1:10" x14ac:dyDescent="0.25">
      <c r="B4" t="s">
        <v>364</v>
      </c>
    </row>
    <row r="5" spans="1:10" x14ac:dyDescent="0.25">
      <c r="A5" s="94">
        <v>41311</v>
      </c>
      <c r="B5" t="s">
        <v>267</v>
      </c>
      <c r="C5" t="s">
        <v>312</v>
      </c>
      <c r="D5">
        <v>1</v>
      </c>
      <c r="E5">
        <v>1</v>
      </c>
      <c r="F5">
        <v>4.2892999999999999</v>
      </c>
      <c r="G5">
        <v>4.3</v>
      </c>
    </row>
    <row r="6" spans="1:10" x14ac:dyDescent="0.25">
      <c r="A6" s="94">
        <v>41312</v>
      </c>
      <c r="B6" t="s">
        <v>267</v>
      </c>
      <c r="C6" t="s">
        <v>312</v>
      </c>
      <c r="D6">
        <v>1</v>
      </c>
      <c r="E6">
        <v>1</v>
      </c>
      <c r="F6">
        <v>6.2842000000000002</v>
      </c>
      <c r="G6">
        <v>6.3</v>
      </c>
    </row>
    <row r="9" spans="1:10" x14ac:dyDescent="0.25">
      <c r="B9" t="s">
        <v>313</v>
      </c>
      <c r="D9" t="s">
        <v>300</v>
      </c>
      <c r="H9" t="s">
        <v>301</v>
      </c>
      <c r="I9" t="s">
        <v>302</v>
      </c>
    </row>
    <row r="10" spans="1:10" x14ac:dyDescent="0.25">
      <c r="B10" t="s">
        <v>303</v>
      </c>
    </row>
    <row r="11" spans="1:10" x14ac:dyDescent="0.25">
      <c r="D11" t="s">
        <v>304</v>
      </c>
      <c r="F11" t="s">
        <v>305</v>
      </c>
    </row>
    <row r="12" spans="1:10" x14ac:dyDescent="0.25">
      <c r="B12" t="s">
        <v>306</v>
      </c>
      <c r="D12" t="s">
        <v>307</v>
      </c>
      <c r="E12" t="s">
        <v>308</v>
      </c>
      <c r="F12" t="s">
        <v>307</v>
      </c>
      <c r="G12" t="s">
        <v>308</v>
      </c>
      <c r="H12" t="s">
        <v>309</v>
      </c>
      <c r="I12" t="s">
        <v>310</v>
      </c>
      <c r="J12" t="s">
        <v>311</v>
      </c>
    </row>
    <row r="13" spans="1:10" x14ac:dyDescent="0.25">
      <c r="B13" t="s">
        <v>303</v>
      </c>
    </row>
    <row r="14" spans="1:10" x14ac:dyDescent="0.25">
      <c r="A14" s="94">
        <v>41880</v>
      </c>
      <c r="B14" t="s">
        <v>267</v>
      </c>
      <c r="C14" t="s">
        <v>312</v>
      </c>
      <c r="D14">
        <v>1</v>
      </c>
      <c r="E14">
        <v>1</v>
      </c>
      <c r="F14">
        <v>6.2842000000000002</v>
      </c>
      <c r="G14">
        <v>6.3</v>
      </c>
      <c r="H14">
        <v>11.5</v>
      </c>
      <c r="I14">
        <v>49.846899999999998</v>
      </c>
      <c r="J14">
        <v>49.971899999999998</v>
      </c>
    </row>
    <row r="15" spans="1:10" x14ac:dyDescent="0.25">
      <c r="A15" s="94">
        <v>42003</v>
      </c>
      <c r="B15" t="s">
        <v>267</v>
      </c>
      <c r="C15" t="s">
        <v>312</v>
      </c>
      <c r="D15">
        <v>1</v>
      </c>
      <c r="E15">
        <v>1</v>
      </c>
      <c r="F15">
        <v>6.2842000000000002</v>
      </c>
      <c r="G15">
        <v>6.3</v>
      </c>
      <c r="H15">
        <v>12</v>
      </c>
      <c r="I15">
        <v>49.863300000000002</v>
      </c>
      <c r="J15">
        <v>49.988300000000002</v>
      </c>
    </row>
    <row r="17" spans="1:12" x14ac:dyDescent="0.25">
      <c r="B17" t="s">
        <v>313</v>
      </c>
      <c r="D17" t="s">
        <v>314</v>
      </c>
      <c r="H17" t="s">
        <v>315</v>
      </c>
      <c r="I17" t="s">
        <v>316</v>
      </c>
      <c r="K17" t="s">
        <v>317</v>
      </c>
    </row>
    <row r="18" spans="1:12" x14ac:dyDescent="0.25">
      <c r="K18" t="s">
        <v>318</v>
      </c>
    </row>
    <row r="19" spans="1:12" x14ac:dyDescent="0.25">
      <c r="B19" t="s">
        <v>319</v>
      </c>
    </row>
    <row r="20" spans="1:12" x14ac:dyDescent="0.25">
      <c r="D20" t="s">
        <v>320</v>
      </c>
      <c r="F20" t="s">
        <v>321</v>
      </c>
      <c r="H20" t="s">
        <v>322</v>
      </c>
      <c r="I20" t="s">
        <v>323</v>
      </c>
      <c r="K20" t="s">
        <v>324</v>
      </c>
    </row>
    <row r="21" spans="1:12" x14ac:dyDescent="0.25">
      <c r="B21" t="s">
        <v>306</v>
      </c>
      <c r="D21" t="s">
        <v>307</v>
      </c>
      <c r="E21" t="s">
        <v>308</v>
      </c>
      <c r="F21" t="s">
        <v>307</v>
      </c>
      <c r="G21" t="s">
        <v>308</v>
      </c>
      <c r="H21" t="s">
        <v>309</v>
      </c>
      <c r="I21" t="s">
        <v>310</v>
      </c>
      <c r="J21" t="s">
        <v>311</v>
      </c>
      <c r="K21" t="s">
        <v>310</v>
      </c>
      <c r="L21" t="s">
        <v>311</v>
      </c>
    </row>
    <row r="22" spans="1:12" x14ac:dyDescent="0.25">
      <c r="B22" t="s">
        <v>319</v>
      </c>
    </row>
    <row r="23" spans="1:12" x14ac:dyDescent="0.25">
      <c r="A23" s="94">
        <v>42047</v>
      </c>
      <c r="B23" t="s">
        <v>267</v>
      </c>
      <c r="C23" t="s">
        <v>312</v>
      </c>
      <c r="D23">
        <v>1</v>
      </c>
      <c r="E23">
        <v>1</v>
      </c>
      <c r="F23">
        <v>6.2842000000000002</v>
      </c>
      <c r="G23">
        <v>6.3</v>
      </c>
      <c r="H23">
        <v>12</v>
      </c>
      <c r="I23">
        <v>169.6139</v>
      </c>
      <c r="J23">
        <v>170.03899999999999</v>
      </c>
      <c r="K23">
        <v>51.970999999999997</v>
      </c>
      <c r="L23">
        <v>52.101300000000002</v>
      </c>
    </row>
    <row r="24" spans="1:12" x14ac:dyDescent="0.25">
      <c r="A24" s="94">
        <v>42065</v>
      </c>
      <c r="B24" t="s">
        <v>267</v>
      </c>
      <c r="C24" t="s">
        <v>312</v>
      </c>
      <c r="D24">
        <v>1</v>
      </c>
      <c r="E24">
        <v>1</v>
      </c>
      <c r="F24">
        <v>6.2842000000000002</v>
      </c>
      <c r="G24">
        <v>6.3</v>
      </c>
      <c r="H24">
        <v>12</v>
      </c>
      <c r="I24">
        <v>176.73269999999999</v>
      </c>
      <c r="J24">
        <v>177.17570000000001</v>
      </c>
      <c r="K24">
        <v>51.970999999999997</v>
      </c>
      <c r="L24">
        <v>52.101300000000002</v>
      </c>
    </row>
    <row r="25" spans="1:12" x14ac:dyDescent="0.25">
      <c r="A25" s="94">
        <v>42095</v>
      </c>
      <c r="B25" t="s">
        <v>267</v>
      </c>
      <c r="C25" t="s">
        <v>312</v>
      </c>
      <c r="D25">
        <v>1</v>
      </c>
      <c r="E25">
        <v>1</v>
      </c>
      <c r="F25">
        <v>6.2842000000000002</v>
      </c>
      <c r="G25">
        <v>6.3</v>
      </c>
      <c r="H25">
        <v>12</v>
      </c>
      <c r="I25">
        <v>192.56909999999999</v>
      </c>
      <c r="J25">
        <v>193.05179999999999</v>
      </c>
      <c r="K25">
        <v>51.970999999999997</v>
      </c>
      <c r="L25">
        <v>52.101300000000002</v>
      </c>
    </row>
    <row r="26" spans="1:12" x14ac:dyDescent="0.25">
      <c r="A26" s="94">
        <v>42128</v>
      </c>
      <c r="B26" t="s">
        <v>267</v>
      </c>
      <c r="C26" t="s">
        <v>312</v>
      </c>
      <c r="D26">
        <v>1</v>
      </c>
      <c r="E26">
        <v>1</v>
      </c>
      <c r="F26">
        <v>6.2842000000000002</v>
      </c>
      <c r="G26">
        <v>6.3</v>
      </c>
      <c r="H26">
        <v>12</v>
      </c>
      <c r="I26">
        <v>198.42179999999999</v>
      </c>
      <c r="J26">
        <v>198.91909999999999</v>
      </c>
      <c r="K26">
        <v>51.970999999999997</v>
      </c>
      <c r="L26">
        <v>52.101300000000002</v>
      </c>
    </row>
    <row r="27" spans="1:12" x14ac:dyDescent="0.25">
      <c r="A27" s="94">
        <v>42156</v>
      </c>
      <c r="B27" t="s">
        <v>267</v>
      </c>
      <c r="C27" t="s">
        <v>312</v>
      </c>
      <c r="D27">
        <v>1</v>
      </c>
      <c r="E27">
        <v>1</v>
      </c>
      <c r="F27">
        <v>6.2842000000000002</v>
      </c>
      <c r="G27">
        <v>6.3</v>
      </c>
      <c r="H27">
        <v>12</v>
      </c>
      <c r="I27">
        <v>199.2474</v>
      </c>
      <c r="J27">
        <v>199.74680000000001</v>
      </c>
      <c r="K27">
        <v>51.970999999999997</v>
      </c>
      <c r="L27">
        <v>52.101300000000002</v>
      </c>
    </row>
    <row r="28" spans="1:12" x14ac:dyDescent="0.25">
      <c r="A28" s="94">
        <v>42186</v>
      </c>
      <c r="B28" t="s">
        <v>267</v>
      </c>
      <c r="C28" t="s">
        <v>312</v>
      </c>
      <c r="D28">
        <v>1</v>
      </c>
      <c r="E28">
        <v>1</v>
      </c>
      <c r="F28">
        <v>6.2842000000000002</v>
      </c>
      <c r="G28">
        <v>6.3</v>
      </c>
      <c r="H28">
        <v>12.8</v>
      </c>
      <c r="I28">
        <v>196.7371</v>
      </c>
      <c r="J28">
        <v>197.2302</v>
      </c>
      <c r="K28">
        <v>51.970999999999997</v>
      </c>
      <c r="L28">
        <v>52.101300000000002</v>
      </c>
    </row>
    <row r="29" spans="1:12" x14ac:dyDescent="0.25">
      <c r="A29" s="94">
        <v>42219</v>
      </c>
      <c r="B29" t="s">
        <v>267</v>
      </c>
      <c r="C29" t="s">
        <v>312</v>
      </c>
      <c r="D29">
        <v>1</v>
      </c>
      <c r="E29">
        <v>1</v>
      </c>
      <c r="F29">
        <v>6.2842000000000002</v>
      </c>
      <c r="G29">
        <v>6.3</v>
      </c>
      <c r="H29">
        <v>12.8</v>
      </c>
      <c r="I29">
        <v>197.4248</v>
      </c>
      <c r="J29">
        <v>197.9196</v>
      </c>
      <c r="K29">
        <v>51.970999999999997</v>
      </c>
      <c r="L29">
        <v>52.101300000000002</v>
      </c>
    </row>
    <row r="30" spans="1:12" x14ac:dyDescent="0.25">
      <c r="A30" s="94">
        <v>42248</v>
      </c>
      <c r="B30" t="s">
        <v>267</v>
      </c>
      <c r="C30" t="s">
        <v>312</v>
      </c>
      <c r="D30">
        <v>1</v>
      </c>
      <c r="E30">
        <v>1</v>
      </c>
      <c r="F30">
        <v>6.2842000000000002</v>
      </c>
      <c r="G30">
        <v>6.3</v>
      </c>
      <c r="H30">
        <v>13.5</v>
      </c>
      <c r="I30">
        <v>198.9966</v>
      </c>
      <c r="J30">
        <v>199.49539999999999</v>
      </c>
      <c r="K30">
        <v>51.970999999999997</v>
      </c>
      <c r="L30">
        <v>52.101300000000002</v>
      </c>
    </row>
    <row r="31" spans="1:12" x14ac:dyDescent="0.25">
      <c r="A31" s="94">
        <v>42278</v>
      </c>
      <c r="B31" t="s">
        <v>267</v>
      </c>
      <c r="C31" t="s">
        <v>312</v>
      </c>
      <c r="D31">
        <v>1</v>
      </c>
      <c r="E31">
        <v>1</v>
      </c>
      <c r="F31">
        <v>6.2842000000000002</v>
      </c>
      <c r="G31">
        <v>6.3</v>
      </c>
      <c r="H31">
        <v>13.5</v>
      </c>
      <c r="I31">
        <v>198.15459999999999</v>
      </c>
      <c r="J31">
        <v>198.65129999999999</v>
      </c>
      <c r="K31">
        <v>51.970999999999997</v>
      </c>
      <c r="L31">
        <v>52.101300000000002</v>
      </c>
    </row>
    <row r="32" spans="1:12" x14ac:dyDescent="0.25">
      <c r="A32" s="94">
        <v>42310</v>
      </c>
      <c r="B32" t="s">
        <v>267</v>
      </c>
      <c r="C32" t="s">
        <v>312</v>
      </c>
      <c r="D32">
        <v>1</v>
      </c>
      <c r="E32">
        <v>1</v>
      </c>
      <c r="F32">
        <v>6.2842000000000002</v>
      </c>
      <c r="G32">
        <v>6.3</v>
      </c>
      <c r="H32">
        <v>13.5</v>
      </c>
      <c r="I32">
        <v>199.26779999999999</v>
      </c>
      <c r="J32">
        <v>199.76730000000001</v>
      </c>
      <c r="K32">
        <v>51.970999999999997</v>
      </c>
      <c r="L32">
        <v>52.101300000000002</v>
      </c>
    </row>
    <row r="33" spans="1:12" x14ac:dyDescent="0.25">
      <c r="A33" s="94">
        <v>42339</v>
      </c>
      <c r="B33" t="s">
        <v>267</v>
      </c>
      <c r="C33" t="s">
        <v>312</v>
      </c>
      <c r="D33">
        <v>1</v>
      </c>
      <c r="E33">
        <v>1</v>
      </c>
      <c r="F33">
        <v>6.2842000000000002</v>
      </c>
      <c r="G33">
        <v>6.3</v>
      </c>
      <c r="H33">
        <v>13.5</v>
      </c>
      <c r="I33">
        <v>199.29150000000001</v>
      </c>
      <c r="J33">
        <v>199.791</v>
      </c>
      <c r="K33">
        <v>51.970999999999997</v>
      </c>
      <c r="L33">
        <v>52.101300000000002</v>
      </c>
    </row>
    <row r="34" spans="1:12" x14ac:dyDescent="0.25">
      <c r="A34" s="94">
        <v>42373</v>
      </c>
      <c r="B34" t="s">
        <v>267</v>
      </c>
      <c r="C34" t="s">
        <v>312</v>
      </c>
      <c r="D34">
        <v>1</v>
      </c>
      <c r="E34">
        <v>1</v>
      </c>
      <c r="F34">
        <v>6.2842000000000002</v>
      </c>
      <c r="G34">
        <v>6.3</v>
      </c>
      <c r="H34">
        <v>13.5</v>
      </c>
      <c r="I34">
        <v>198.3304</v>
      </c>
      <c r="J34">
        <v>198.82749999999999</v>
      </c>
      <c r="K34">
        <v>51.970999999999997</v>
      </c>
      <c r="L34">
        <v>52.101300000000002</v>
      </c>
    </row>
    <row r="35" spans="1:12" x14ac:dyDescent="0.25">
      <c r="A35" s="94">
        <v>42401</v>
      </c>
      <c r="B35" t="s">
        <v>267</v>
      </c>
      <c r="C35" t="s">
        <v>312</v>
      </c>
      <c r="D35">
        <v>1</v>
      </c>
      <c r="E35">
        <v>1</v>
      </c>
      <c r="F35">
        <v>6.2842000000000002</v>
      </c>
      <c r="G35">
        <v>6.3</v>
      </c>
      <c r="H35">
        <v>13.5</v>
      </c>
      <c r="I35">
        <v>199.01580000000001</v>
      </c>
      <c r="J35">
        <v>199.5146</v>
      </c>
      <c r="K35">
        <v>51.970999999999997</v>
      </c>
      <c r="L35">
        <v>52.101300000000002</v>
      </c>
    </row>
    <row r="36" spans="1:12" x14ac:dyDescent="0.25">
      <c r="A36" s="94">
        <v>42430</v>
      </c>
      <c r="B36" t="s">
        <v>267</v>
      </c>
      <c r="C36" t="s">
        <v>312</v>
      </c>
      <c r="D36">
        <v>1</v>
      </c>
      <c r="E36">
        <v>1</v>
      </c>
      <c r="F36">
        <v>6.2842000000000002</v>
      </c>
      <c r="G36">
        <v>6.3</v>
      </c>
      <c r="H36">
        <v>13.5</v>
      </c>
      <c r="I36">
        <v>204.39529999999999</v>
      </c>
      <c r="J36">
        <v>204.9076</v>
      </c>
      <c r="K36">
        <v>51.970999999999997</v>
      </c>
      <c r="L36">
        <v>52.101300000000002</v>
      </c>
    </row>
    <row r="37" spans="1:12" x14ac:dyDescent="0.25">
      <c r="A37" s="94">
        <v>42461</v>
      </c>
      <c r="B37" t="s">
        <v>267</v>
      </c>
      <c r="C37" t="s">
        <v>312</v>
      </c>
      <c r="D37">
        <v>1</v>
      </c>
      <c r="E37">
        <v>1</v>
      </c>
      <c r="F37">
        <v>9.9749999999999996</v>
      </c>
      <c r="G37">
        <v>10</v>
      </c>
      <c r="H37">
        <v>13.5</v>
      </c>
      <c r="I37">
        <v>275.31580000000002</v>
      </c>
      <c r="J37">
        <v>276.0059</v>
      </c>
    </row>
    <row r="38" spans="1:12" x14ac:dyDescent="0.25">
      <c r="A38" s="94">
        <v>42492</v>
      </c>
      <c r="B38" t="s">
        <v>267</v>
      </c>
      <c r="C38" t="s">
        <v>312</v>
      </c>
      <c r="D38">
        <v>1</v>
      </c>
      <c r="E38">
        <v>1</v>
      </c>
      <c r="F38">
        <v>9.9749999999999996</v>
      </c>
      <c r="G38">
        <v>10</v>
      </c>
      <c r="H38">
        <v>13.5</v>
      </c>
      <c r="I38">
        <v>377.6103</v>
      </c>
      <c r="J38">
        <v>378.55669999999998</v>
      </c>
    </row>
    <row r="39" spans="1:12" x14ac:dyDescent="0.25">
      <c r="A39" s="94">
        <v>42522</v>
      </c>
      <c r="B39" t="s">
        <v>267</v>
      </c>
      <c r="C39" t="s">
        <v>312</v>
      </c>
      <c r="D39">
        <v>1</v>
      </c>
      <c r="E39">
        <v>1</v>
      </c>
      <c r="F39">
        <v>9.9749999999999996</v>
      </c>
      <c r="G39">
        <v>10</v>
      </c>
      <c r="H39">
        <v>13.5</v>
      </c>
      <c r="I39">
        <v>541.94200000000001</v>
      </c>
      <c r="J39">
        <v>543.30029999999999</v>
      </c>
    </row>
    <row r="40" spans="1:12" x14ac:dyDescent="0.25">
      <c r="A40" s="94">
        <v>42552</v>
      </c>
      <c r="B40" t="s">
        <v>267</v>
      </c>
      <c r="C40" t="s">
        <v>312</v>
      </c>
      <c r="D40">
        <v>1</v>
      </c>
      <c r="E40">
        <v>1</v>
      </c>
      <c r="F40">
        <v>9.9749999999999996</v>
      </c>
      <c r="G40">
        <v>10</v>
      </c>
      <c r="H40">
        <v>13.5</v>
      </c>
      <c r="I40">
        <v>630.5883</v>
      </c>
      <c r="J40">
        <v>632.16880000000003</v>
      </c>
    </row>
    <row r="41" spans="1:12" x14ac:dyDescent="0.25">
      <c r="A41" s="94">
        <v>42583</v>
      </c>
      <c r="B41" t="s">
        <v>267</v>
      </c>
      <c r="C41" t="s">
        <v>312</v>
      </c>
      <c r="D41">
        <v>1</v>
      </c>
      <c r="E41">
        <v>1</v>
      </c>
      <c r="F41">
        <v>9.9749999999999996</v>
      </c>
      <c r="G41">
        <v>10</v>
      </c>
      <c r="H41">
        <v>13.5</v>
      </c>
      <c r="I41">
        <v>643.01919999999996</v>
      </c>
      <c r="J41">
        <v>644.63080000000002</v>
      </c>
    </row>
    <row r="42" spans="1:12" x14ac:dyDescent="0.25">
      <c r="A42" s="94">
        <v>42614</v>
      </c>
      <c r="B42" t="s">
        <v>267</v>
      </c>
      <c r="C42" t="s">
        <v>312</v>
      </c>
      <c r="D42">
        <v>1</v>
      </c>
      <c r="E42">
        <v>1</v>
      </c>
      <c r="F42">
        <v>9.9749999999999996</v>
      </c>
      <c r="G42">
        <v>10</v>
      </c>
      <c r="H42">
        <v>13.5</v>
      </c>
      <c r="I42">
        <v>644.18299999999999</v>
      </c>
      <c r="J42">
        <v>645.79750000000001</v>
      </c>
    </row>
    <row r="43" spans="1:12" x14ac:dyDescent="0.25">
      <c r="A43" s="94">
        <v>42646</v>
      </c>
      <c r="B43" t="s">
        <v>267</v>
      </c>
      <c r="C43" t="s">
        <v>312</v>
      </c>
      <c r="D43">
        <v>1</v>
      </c>
      <c r="E43">
        <v>1</v>
      </c>
      <c r="F43">
        <v>9.9749999999999996</v>
      </c>
      <c r="G43">
        <v>10</v>
      </c>
      <c r="H43">
        <v>13.5</v>
      </c>
      <c r="I43">
        <v>657.61869999999999</v>
      </c>
      <c r="J43">
        <v>659.26689999999996</v>
      </c>
    </row>
    <row r="44" spans="1:12" x14ac:dyDescent="0.25">
      <c r="A44" s="94">
        <v>42675</v>
      </c>
      <c r="B44" t="s">
        <v>267</v>
      </c>
      <c r="C44" t="s">
        <v>312</v>
      </c>
      <c r="D44">
        <v>1</v>
      </c>
      <c r="E44">
        <v>1</v>
      </c>
      <c r="F44">
        <v>9.9749999999999996</v>
      </c>
      <c r="G44">
        <v>10</v>
      </c>
      <c r="H44">
        <v>13.5</v>
      </c>
      <c r="I44">
        <v>657.16160000000002</v>
      </c>
      <c r="J44">
        <v>658.80870000000004</v>
      </c>
    </row>
    <row r="45" spans="1:12" x14ac:dyDescent="0.25">
      <c r="A45" s="94">
        <v>42705</v>
      </c>
      <c r="B45" t="s">
        <v>267</v>
      </c>
      <c r="C45" t="s">
        <v>312</v>
      </c>
      <c r="D45">
        <v>1</v>
      </c>
      <c r="E45">
        <v>1</v>
      </c>
      <c r="F45">
        <v>9.9749999999999996</v>
      </c>
      <c r="G45">
        <v>10</v>
      </c>
      <c r="H45">
        <v>13.5</v>
      </c>
      <c r="I45">
        <v>661.57140000000004</v>
      </c>
      <c r="J45">
        <v>663.22950000000003</v>
      </c>
    </row>
    <row r="46" spans="1:12" x14ac:dyDescent="0.25">
      <c r="A46" s="94">
        <v>42738</v>
      </c>
      <c r="B46" t="s">
        <v>267</v>
      </c>
      <c r="C46" t="s">
        <v>312</v>
      </c>
      <c r="D46">
        <v>1</v>
      </c>
      <c r="E46">
        <v>1</v>
      </c>
      <c r="F46">
        <v>9.9749999999999996</v>
      </c>
      <c r="G46">
        <v>10</v>
      </c>
      <c r="H46">
        <v>13.5</v>
      </c>
      <c r="I46">
        <v>672.70989999999995</v>
      </c>
      <c r="J46">
        <v>674.39589999999998</v>
      </c>
    </row>
    <row r="47" spans="1:12" x14ac:dyDescent="0.25">
      <c r="A47" s="94">
        <v>42767</v>
      </c>
      <c r="B47" t="s">
        <v>267</v>
      </c>
      <c r="C47" t="s">
        <v>312</v>
      </c>
      <c r="D47">
        <v>1</v>
      </c>
      <c r="E47">
        <v>1</v>
      </c>
      <c r="F47">
        <v>9.9749999999999996</v>
      </c>
      <c r="G47">
        <v>10</v>
      </c>
      <c r="H47">
        <v>13.5</v>
      </c>
      <c r="I47">
        <v>688.25900000000001</v>
      </c>
      <c r="J47">
        <v>689.98400000000004</v>
      </c>
    </row>
    <row r="48" spans="1:12" x14ac:dyDescent="0.25">
      <c r="A48" s="94">
        <v>42795</v>
      </c>
      <c r="B48" t="s">
        <v>267</v>
      </c>
      <c r="C48" t="s">
        <v>312</v>
      </c>
      <c r="D48">
        <v>1</v>
      </c>
      <c r="E48">
        <v>1</v>
      </c>
      <c r="F48">
        <v>9.9749999999999996</v>
      </c>
      <c r="G48">
        <v>10</v>
      </c>
      <c r="H48">
        <v>13.5</v>
      </c>
      <c r="I48">
        <v>698.21159999999998</v>
      </c>
      <c r="J48">
        <v>699.96159999999998</v>
      </c>
    </row>
    <row r="49" spans="1:10" x14ac:dyDescent="0.25">
      <c r="A49" s="94">
        <v>42828</v>
      </c>
      <c r="B49" t="s">
        <v>267</v>
      </c>
      <c r="C49" t="s">
        <v>312</v>
      </c>
      <c r="D49">
        <v>1</v>
      </c>
      <c r="E49">
        <v>1</v>
      </c>
      <c r="F49">
        <v>9.9749999999999996</v>
      </c>
      <c r="G49">
        <v>10</v>
      </c>
      <c r="H49">
        <v>13.5</v>
      </c>
      <c r="I49">
        <v>708.58780000000002</v>
      </c>
      <c r="J49">
        <v>710.36379999999997</v>
      </c>
    </row>
    <row r="50" spans="1:10" x14ac:dyDescent="0.25">
      <c r="A50" s="94">
        <v>42857</v>
      </c>
      <c r="B50" t="s">
        <v>267</v>
      </c>
      <c r="C50" t="s">
        <v>312</v>
      </c>
      <c r="D50">
        <v>1</v>
      </c>
      <c r="E50">
        <v>1</v>
      </c>
      <c r="F50">
        <v>9.9749999999999996</v>
      </c>
      <c r="G50">
        <v>10</v>
      </c>
      <c r="H50">
        <v>13.5</v>
      </c>
      <c r="I50">
        <v>716.45889999999997</v>
      </c>
      <c r="J50">
        <v>718.25459999999998</v>
      </c>
    </row>
    <row r="51" spans="1:10" x14ac:dyDescent="0.25">
      <c r="A51" s="94">
        <v>42887</v>
      </c>
      <c r="B51" t="s">
        <v>267</v>
      </c>
      <c r="C51" t="s">
        <v>312</v>
      </c>
      <c r="D51">
        <v>1</v>
      </c>
      <c r="E51">
        <v>1</v>
      </c>
      <c r="F51">
        <v>9.9749999999999996</v>
      </c>
      <c r="G51">
        <v>10</v>
      </c>
      <c r="H51">
        <v>13.5</v>
      </c>
      <c r="I51" s="100">
        <v>2004.9749999999999</v>
      </c>
      <c r="J51" s="100">
        <v>2010</v>
      </c>
    </row>
    <row r="52" spans="1:10" x14ac:dyDescent="0.25">
      <c r="A52" s="94">
        <v>42922</v>
      </c>
      <c r="B52" t="s">
        <v>267</v>
      </c>
      <c r="C52" t="s">
        <v>312</v>
      </c>
      <c r="D52">
        <v>1</v>
      </c>
      <c r="E52">
        <v>1</v>
      </c>
      <c r="F52">
        <v>9.9749999999999996</v>
      </c>
      <c r="G52">
        <v>10</v>
      </c>
      <c r="H52">
        <v>13.5</v>
      </c>
      <c r="I52" s="100">
        <v>2633.4</v>
      </c>
      <c r="J52" s="100">
        <v>2640</v>
      </c>
    </row>
    <row r="53" spans="1:10" x14ac:dyDescent="0.25">
      <c r="I53" s="100"/>
      <c r="J53" s="100"/>
    </row>
    <row r="56" spans="1:10" x14ac:dyDescent="0.25">
      <c r="F56" t="s">
        <v>325</v>
      </c>
      <c r="H56" t="s">
        <v>315</v>
      </c>
      <c r="I56" t="s">
        <v>330</v>
      </c>
    </row>
    <row r="57" spans="1:10" x14ac:dyDescent="0.25">
      <c r="D57" t="s">
        <v>320</v>
      </c>
      <c r="F57" t="s">
        <v>326</v>
      </c>
    </row>
    <row r="58" spans="1:10" x14ac:dyDescent="0.25">
      <c r="B58" t="s">
        <v>306</v>
      </c>
      <c r="D58" t="s">
        <v>310</v>
      </c>
      <c r="E58" t="s">
        <v>327</v>
      </c>
      <c r="F58" t="s">
        <v>310</v>
      </c>
      <c r="G58" t="s">
        <v>327</v>
      </c>
      <c r="H58" t="s">
        <v>309</v>
      </c>
      <c r="I58" t="s">
        <v>328</v>
      </c>
      <c r="J58" t="s">
        <v>329</v>
      </c>
    </row>
    <row r="59" spans="1:10" x14ac:dyDescent="0.25">
      <c r="B59" t="s">
        <v>303</v>
      </c>
    </row>
    <row r="60" spans="1:10" x14ac:dyDescent="0.25">
      <c r="A60" s="94">
        <v>42948</v>
      </c>
      <c r="B60" t="s">
        <v>267</v>
      </c>
      <c r="C60" t="s">
        <v>312</v>
      </c>
      <c r="D60">
        <v>1</v>
      </c>
      <c r="E60">
        <v>1</v>
      </c>
      <c r="F60">
        <v>9.9749999999999996</v>
      </c>
      <c r="G60">
        <v>10</v>
      </c>
      <c r="H60">
        <v>13.5</v>
      </c>
      <c r="I60" s="100">
        <v>2862.8249999999998</v>
      </c>
      <c r="J60" s="100">
        <v>2870</v>
      </c>
    </row>
    <row r="61" spans="1:10" x14ac:dyDescent="0.25">
      <c r="A61" s="94">
        <v>42979</v>
      </c>
      <c r="B61" t="s">
        <v>267</v>
      </c>
      <c r="C61" t="s">
        <v>312</v>
      </c>
      <c r="D61">
        <v>1</v>
      </c>
      <c r="E61">
        <v>1</v>
      </c>
      <c r="F61">
        <v>9.9749999999999996</v>
      </c>
      <c r="G61">
        <v>10</v>
      </c>
      <c r="H61">
        <v>13.5</v>
      </c>
      <c r="I61" s="100">
        <v>3336.6374999999998</v>
      </c>
      <c r="J61" s="100">
        <v>3345</v>
      </c>
    </row>
    <row r="62" spans="1:10" x14ac:dyDescent="0.25">
      <c r="A62" s="94">
        <v>43010</v>
      </c>
      <c r="B62" t="s">
        <v>267</v>
      </c>
      <c r="C62" t="s">
        <v>312</v>
      </c>
      <c r="D62">
        <v>1</v>
      </c>
      <c r="E62">
        <v>1</v>
      </c>
      <c r="F62">
        <v>9.9749999999999996</v>
      </c>
      <c r="G62">
        <v>10</v>
      </c>
      <c r="H62">
        <v>13.5</v>
      </c>
      <c r="I62" s="100">
        <v>3336.6374999999998</v>
      </c>
      <c r="J62" s="100">
        <v>3345</v>
      </c>
    </row>
    <row r="63" spans="1:10" x14ac:dyDescent="0.25">
      <c r="A63" s="94">
        <v>43040</v>
      </c>
      <c r="B63" t="s">
        <v>267</v>
      </c>
      <c r="C63" t="s">
        <v>312</v>
      </c>
      <c r="D63">
        <v>1</v>
      </c>
      <c r="E63">
        <v>1</v>
      </c>
      <c r="F63">
        <v>9.9749999999999996</v>
      </c>
      <c r="G63">
        <v>10</v>
      </c>
      <c r="H63">
        <v>13.5</v>
      </c>
      <c r="I63" s="100">
        <v>3336.6374999999998</v>
      </c>
      <c r="J63" s="100">
        <v>3345</v>
      </c>
    </row>
    <row r="64" spans="1:10" x14ac:dyDescent="0.25">
      <c r="A64" s="94">
        <v>43070</v>
      </c>
      <c r="B64" t="s">
        <v>267</v>
      </c>
      <c r="C64" t="s">
        <v>312</v>
      </c>
      <c r="D64">
        <v>1</v>
      </c>
      <c r="E64">
        <v>1</v>
      </c>
      <c r="F64">
        <v>9.9749999999999996</v>
      </c>
      <c r="G64">
        <v>10</v>
      </c>
      <c r="H64">
        <v>13.5</v>
      </c>
      <c r="I64" s="100">
        <v>3336.6374999999998</v>
      </c>
      <c r="J64" s="100">
        <v>3345</v>
      </c>
    </row>
    <row r="65" spans="1:10" x14ac:dyDescent="0.25">
      <c r="A65" s="94">
        <v>43102</v>
      </c>
      <c r="B65" t="s">
        <v>267</v>
      </c>
      <c r="C65" t="s">
        <v>312</v>
      </c>
      <c r="D65">
        <v>1</v>
      </c>
      <c r="E65">
        <v>1</v>
      </c>
      <c r="F65">
        <v>9.9749999999999996</v>
      </c>
      <c r="G65">
        <v>10</v>
      </c>
      <c r="H65">
        <v>13.5</v>
      </c>
      <c r="I65" s="100">
        <v>3336.6374999999998</v>
      </c>
      <c r="J65" s="100">
        <v>3345</v>
      </c>
    </row>
    <row r="66" spans="1:10" x14ac:dyDescent="0.25">
      <c r="A66" s="94"/>
      <c r="I66" s="100"/>
      <c r="J66" s="100"/>
    </row>
    <row r="67" spans="1:10" x14ac:dyDescent="0.25">
      <c r="A67" s="94"/>
      <c r="I67" s="100"/>
      <c r="J67" s="100"/>
    </row>
    <row r="68" spans="1:10" x14ac:dyDescent="0.25">
      <c r="A68" s="94"/>
      <c r="I68" s="100"/>
      <c r="J68" s="100"/>
    </row>
    <row r="69" spans="1:10" x14ac:dyDescent="0.25">
      <c r="A69" s="94"/>
      <c r="H69" t="s">
        <v>331</v>
      </c>
      <c r="I69" t="s">
        <v>332</v>
      </c>
    </row>
    <row r="70" spans="1:10" x14ac:dyDescent="0.25">
      <c r="A70" s="94"/>
      <c r="D70" t="s">
        <v>333</v>
      </c>
      <c r="H70" t="s">
        <v>334</v>
      </c>
      <c r="I70" t="s">
        <v>335</v>
      </c>
    </row>
    <row r="71" spans="1:10" x14ac:dyDescent="0.25">
      <c r="A71" s="94"/>
      <c r="B71" t="s">
        <v>306</v>
      </c>
      <c r="D71" t="s">
        <v>307</v>
      </c>
      <c r="E71" t="s">
        <v>308</v>
      </c>
      <c r="H71" t="s">
        <v>309</v>
      </c>
      <c r="I71" t="s">
        <v>336</v>
      </c>
      <c r="J71" t="s">
        <v>327</v>
      </c>
    </row>
    <row r="72" spans="1:10" x14ac:dyDescent="0.25">
      <c r="A72" s="94"/>
      <c r="B72" t="s">
        <v>337</v>
      </c>
    </row>
    <row r="73" spans="1:10" x14ac:dyDescent="0.25">
      <c r="A73" s="94">
        <v>43132</v>
      </c>
      <c r="B73" t="s">
        <v>267</v>
      </c>
      <c r="C73" t="s">
        <v>312</v>
      </c>
      <c r="D73">
        <v>1</v>
      </c>
      <c r="E73">
        <v>1</v>
      </c>
      <c r="H73">
        <v>13.5</v>
      </c>
      <c r="I73" s="100">
        <v>3336.6374999999998</v>
      </c>
      <c r="J73" s="100">
        <v>3345</v>
      </c>
    </row>
    <row r="74" spans="1:10" x14ac:dyDescent="0.25">
      <c r="A74" s="94">
        <v>43160</v>
      </c>
      <c r="B74" t="s">
        <v>267</v>
      </c>
      <c r="C74" t="s">
        <v>312</v>
      </c>
      <c r="D74">
        <v>1</v>
      </c>
      <c r="E74">
        <v>1</v>
      </c>
      <c r="H74">
        <v>13.5</v>
      </c>
      <c r="I74" s="100">
        <v>35191.800000000003</v>
      </c>
      <c r="J74" s="100">
        <v>35280</v>
      </c>
    </row>
    <row r="75" spans="1:10" x14ac:dyDescent="0.25">
      <c r="A75" s="94">
        <v>43192</v>
      </c>
      <c r="B75" t="s">
        <v>267</v>
      </c>
      <c r="C75" t="s">
        <v>312</v>
      </c>
      <c r="D75">
        <v>1</v>
      </c>
      <c r="E75">
        <v>1</v>
      </c>
      <c r="H75">
        <v>13.5</v>
      </c>
      <c r="I75" s="100">
        <v>49353.806199999999</v>
      </c>
      <c r="J75" s="100">
        <v>49477.5</v>
      </c>
    </row>
    <row r="76" spans="1:10" x14ac:dyDescent="0.25">
      <c r="A76" s="94">
        <v>43222</v>
      </c>
      <c r="B76" t="s">
        <v>267</v>
      </c>
      <c r="C76" t="s">
        <v>312</v>
      </c>
      <c r="D76">
        <v>1</v>
      </c>
      <c r="E76">
        <v>1</v>
      </c>
      <c r="H76">
        <v>13.5</v>
      </c>
      <c r="I76" s="100">
        <v>68827.5</v>
      </c>
      <c r="J76" s="100">
        <v>69000</v>
      </c>
    </row>
    <row r="77" spans="1:10" x14ac:dyDescent="0.25">
      <c r="A77" s="94">
        <v>43252</v>
      </c>
      <c r="B77" t="s">
        <v>267</v>
      </c>
      <c r="C77" t="s">
        <v>312</v>
      </c>
      <c r="D77">
        <v>1</v>
      </c>
      <c r="E77">
        <v>1</v>
      </c>
      <c r="H77">
        <v>13.5</v>
      </c>
      <c r="I77" s="100">
        <v>79800</v>
      </c>
      <c r="J77" s="100">
        <v>80000</v>
      </c>
    </row>
    <row r="78" spans="1:10" x14ac:dyDescent="0.25">
      <c r="A78" s="94">
        <v>43284</v>
      </c>
      <c r="B78" t="s">
        <v>267</v>
      </c>
      <c r="C78" t="s">
        <v>312</v>
      </c>
      <c r="D78">
        <v>1</v>
      </c>
      <c r="E78">
        <v>1</v>
      </c>
      <c r="H78">
        <v>13.5</v>
      </c>
      <c r="I78" s="100">
        <v>114712.5</v>
      </c>
      <c r="J78" s="100">
        <v>115000</v>
      </c>
    </row>
    <row r="79" spans="1:10" x14ac:dyDescent="0.25">
      <c r="A79" s="94">
        <v>43313</v>
      </c>
      <c r="B79" t="s">
        <v>267</v>
      </c>
      <c r="C79" t="s">
        <v>312</v>
      </c>
      <c r="D79">
        <v>1</v>
      </c>
      <c r="E79">
        <v>1</v>
      </c>
      <c r="H79">
        <v>13.5</v>
      </c>
      <c r="I79" s="100">
        <v>172368</v>
      </c>
      <c r="J79" s="100">
        <v>172800</v>
      </c>
    </row>
    <row r="80" spans="1:10" x14ac:dyDescent="0.25">
      <c r="A80" s="94">
        <v>43344</v>
      </c>
      <c r="B80" t="s">
        <v>267</v>
      </c>
      <c r="C80" t="s">
        <v>312</v>
      </c>
      <c r="D80">
        <v>1</v>
      </c>
      <c r="E80">
        <v>1</v>
      </c>
      <c r="H80">
        <v>1.35E-4</v>
      </c>
      <c r="I80">
        <v>60.867449999999998</v>
      </c>
      <c r="J80">
        <v>61.02</v>
      </c>
    </row>
    <row r="81" spans="1:10" x14ac:dyDescent="0.25">
      <c r="A81" s="94">
        <v>43374</v>
      </c>
      <c r="B81" t="s">
        <v>267</v>
      </c>
      <c r="C81" t="s">
        <v>312</v>
      </c>
      <c r="D81">
        <v>1</v>
      </c>
      <c r="E81">
        <v>1</v>
      </c>
      <c r="I81">
        <v>62.104349999999997</v>
      </c>
      <c r="J81">
        <v>62.26</v>
      </c>
    </row>
    <row r="82" spans="1:10" x14ac:dyDescent="0.25">
      <c r="A82" s="94">
        <v>43405</v>
      </c>
      <c r="B82" t="s">
        <v>267</v>
      </c>
      <c r="C82" t="s">
        <v>312</v>
      </c>
      <c r="D82">
        <v>1</v>
      </c>
      <c r="E82">
        <v>1</v>
      </c>
      <c r="I82">
        <v>64.578149999999994</v>
      </c>
      <c r="J82">
        <v>64.739999999999995</v>
      </c>
    </row>
    <row r="83" spans="1:10" x14ac:dyDescent="0.25">
      <c r="A83" s="94">
        <v>43437</v>
      </c>
      <c r="B83" t="s">
        <v>267</v>
      </c>
      <c r="C83" t="s">
        <v>312</v>
      </c>
      <c r="D83">
        <v>1</v>
      </c>
      <c r="E83">
        <v>1</v>
      </c>
      <c r="I83">
        <v>156.72720000000001</v>
      </c>
      <c r="J83">
        <v>157.12</v>
      </c>
    </row>
    <row r="84" spans="1:10" x14ac:dyDescent="0.25">
      <c r="A84" s="94">
        <v>43467</v>
      </c>
      <c r="B84" t="s">
        <v>267</v>
      </c>
      <c r="C84" t="s">
        <v>312</v>
      </c>
      <c r="D84">
        <v>1</v>
      </c>
      <c r="E84">
        <v>1</v>
      </c>
      <c r="I84">
        <v>636.58455000000004</v>
      </c>
      <c r="J84">
        <v>638.17999999999995</v>
      </c>
    </row>
    <row r="85" spans="1:10" x14ac:dyDescent="0.25">
      <c r="A85" s="94">
        <v>43497</v>
      </c>
      <c r="B85" t="s">
        <v>267</v>
      </c>
      <c r="C85" t="s">
        <v>312</v>
      </c>
      <c r="D85">
        <v>1</v>
      </c>
      <c r="E85">
        <v>1</v>
      </c>
      <c r="I85" s="100">
        <v>3289.9544999999998</v>
      </c>
      <c r="J85" s="100">
        <v>3298.2</v>
      </c>
    </row>
    <row r="86" spans="1:10" x14ac:dyDescent="0.25">
      <c r="A86" s="94">
        <v>43525</v>
      </c>
      <c r="B86" t="s">
        <v>267</v>
      </c>
      <c r="C86" t="s">
        <v>312</v>
      </c>
      <c r="D86">
        <v>1</v>
      </c>
      <c r="E86">
        <v>1</v>
      </c>
      <c r="I86" s="100">
        <v>3292.817325</v>
      </c>
      <c r="J86" s="100">
        <v>3301.07</v>
      </c>
    </row>
    <row r="87" spans="1:10" x14ac:dyDescent="0.25">
      <c r="A87" s="94">
        <v>43556</v>
      </c>
      <c r="B87" t="s">
        <v>267</v>
      </c>
      <c r="C87" t="s">
        <v>312</v>
      </c>
      <c r="D87">
        <v>1</v>
      </c>
      <c r="E87">
        <v>1</v>
      </c>
      <c r="I87" s="100">
        <v>3287.6801999999998</v>
      </c>
      <c r="J87" s="100">
        <v>3295.92</v>
      </c>
    </row>
    <row r="88" spans="1:10" x14ac:dyDescent="0.25">
      <c r="A88" s="94">
        <v>43587</v>
      </c>
      <c r="B88" t="s">
        <v>267</v>
      </c>
      <c r="C88" t="s">
        <v>312</v>
      </c>
      <c r="D88">
        <v>1</v>
      </c>
      <c r="E88">
        <v>1</v>
      </c>
      <c r="I88" s="100">
        <v>5190.2019749999999</v>
      </c>
      <c r="J88" s="100">
        <v>5203.21</v>
      </c>
    </row>
    <row r="89" spans="1:10" x14ac:dyDescent="0.25">
      <c r="A89" s="94">
        <v>43620</v>
      </c>
      <c r="B89" t="s">
        <v>267</v>
      </c>
      <c r="C89" t="s">
        <v>312</v>
      </c>
      <c r="D89">
        <v>1</v>
      </c>
      <c r="E89">
        <v>1</v>
      </c>
      <c r="I89" s="100">
        <v>5889.0375075000002</v>
      </c>
      <c r="J89" s="100">
        <v>5903.7969999999996</v>
      </c>
    </row>
    <row r="90" spans="1:10" x14ac:dyDescent="0.25">
      <c r="A90" s="94">
        <v>43647</v>
      </c>
      <c r="B90" t="s">
        <v>267</v>
      </c>
      <c r="C90" t="s">
        <v>312</v>
      </c>
      <c r="D90">
        <v>1</v>
      </c>
      <c r="E90">
        <v>1</v>
      </c>
      <c r="I90" s="100">
        <v>6721.56088275</v>
      </c>
      <c r="J90" s="100">
        <v>6738.4069</v>
      </c>
    </row>
    <row r="91" spans="1:10" x14ac:dyDescent="0.25">
      <c r="A91" s="94">
        <v>43678</v>
      </c>
      <c r="B91" t="s">
        <v>267</v>
      </c>
      <c r="C91" t="s">
        <v>312</v>
      </c>
      <c r="D91">
        <v>1</v>
      </c>
      <c r="E91">
        <v>1</v>
      </c>
      <c r="I91" s="100">
        <v>11879.442161999999</v>
      </c>
      <c r="J91" s="100">
        <v>11909.215200000001</v>
      </c>
    </row>
    <row r="92" spans="1:10" x14ac:dyDescent="0.25">
      <c r="A92" s="94">
        <v>43710</v>
      </c>
      <c r="B92" t="s">
        <v>267</v>
      </c>
      <c r="C92" t="s">
        <v>312</v>
      </c>
      <c r="D92">
        <v>1</v>
      </c>
      <c r="E92">
        <v>1</v>
      </c>
      <c r="I92" s="100">
        <v>23271.817243500001</v>
      </c>
      <c r="J92" s="100">
        <v>23330.142599999999</v>
      </c>
    </row>
    <row r="93" spans="1:10" x14ac:dyDescent="0.25">
      <c r="A93" s="94">
        <v>43739</v>
      </c>
      <c r="B93" t="s">
        <v>267</v>
      </c>
      <c r="C93" t="s">
        <v>312</v>
      </c>
      <c r="D93">
        <v>1</v>
      </c>
      <c r="E93">
        <v>1</v>
      </c>
      <c r="I93" s="100">
        <v>20374.5745035</v>
      </c>
      <c r="J93" s="100">
        <v>20425.638599999998</v>
      </c>
    </row>
    <row r="94" spans="1:10" x14ac:dyDescent="0.25">
      <c r="A94" s="94">
        <v>43770</v>
      </c>
      <c r="B94" t="s">
        <v>267</v>
      </c>
      <c r="C94" t="s">
        <v>312</v>
      </c>
      <c r="D94">
        <v>1</v>
      </c>
      <c r="E94">
        <v>1</v>
      </c>
      <c r="I94" s="100">
        <v>22437.67831725</v>
      </c>
      <c r="J94" s="100">
        <v>22493.913100000002</v>
      </c>
    </row>
    <row r="95" spans="1:10" x14ac:dyDescent="0.25">
      <c r="A95" s="94">
        <v>43801</v>
      </c>
      <c r="B95" t="s">
        <v>267</v>
      </c>
      <c r="C95" t="s">
        <v>312</v>
      </c>
      <c r="D95">
        <v>1</v>
      </c>
      <c r="E95">
        <v>1</v>
      </c>
      <c r="I95" s="100">
        <v>37512.145298249998</v>
      </c>
      <c r="J95" s="100">
        <v>37606.1607</v>
      </c>
    </row>
    <row r="96" spans="1:10" x14ac:dyDescent="0.25">
      <c r="A96" s="94">
        <v>43832</v>
      </c>
      <c r="B96" t="s">
        <v>267</v>
      </c>
      <c r="C96" t="s">
        <v>312</v>
      </c>
      <c r="D96">
        <v>1</v>
      </c>
      <c r="E96">
        <v>1</v>
      </c>
      <c r="I96" s="100">
        <v>48587.589393000002</v>
      </c>
      <c r="J96" s="100">
        <v>48709.362800000003</v>
      </c>
    </row>
    <row r="97" spans="1:10" x14ac:dyDescent="0.25">
      <c r="A97" s="94">
        <v>43864</v>
      </c>
      <c r="B97" t="s">
        <v>267</v>
      </c>
      <c r="C97" t="s">
        <v>312</v>
      </c>
      <c r="D97">
        <v>1</v>
      </c>
      <c r="E97">
        <v>1</v>
      </c>
      <c r="I97" s="100">
        <v>72759.473729250007</v>
      </c>
      <c r="J97" s="100">
        <v>72941.828299999994</v>
      </c>
    </row>
    <row r="98" spans="1:10" x14ac:dyDescent="0.25">
      <c r="A98" s="94">
        <v>43892</v>
      </c>
      <c r="B98" t="s">
        <v>267</v>
      </c>
      <c r="C98" t="s">
        <v>312</v>
      </c>
      <c r="D98">
        <v>1</v>
      </c>
      <c r="E98">
        <v>1</v>
      </c>
      <c r="I98" s="100">
        <v>73802.477883750005</v>
      </c>
      <c r="J98" s="100">
        <v>73987.446500000005</v>
      </c>
    </row>
    <row r="99" spans="1:10" x14ac:dyDescent="0.25">
      <c r="A99" s="94">
        <v>43922</v>
      </c>
      <c r="B99" t="s">
        <v>267</v>
      </c>
      <c r="C99" t="s">
        <v>312</v>
      </c>
      <c r="D99">
        <v>1</v>
      </c>
      <c r="E99">
        <v>1</v>
      </c>
      <c r="I99" s="100">
        <v>83167.279702500004</v>
      </c>
      <c r="J99" s="100">
        <v>83375.718999999997</v>
      </c>
    </row>
    <row r="100" spans="1:10" x14ac:dyDescent="0.25">
      <c r="A100" s="94">
        <v>43955</v>
      </c>
      <c r="B100" t="s">
        <v>267</v>
      </c>
      <c r="C100" t="s">
        <v>312</v>
      </c>
      <c r="D100">
        <v>1</v>
      </c>
      <c r="E100">
        <v>1</v>
      </c>
      <c r="I100" s="100">
        <v>174975.54639599999</v>
      </c>
      <c r="J100" s="100">
        <v>175414.0816</v>
      </c>
    </row>
    <row r="101" spans="1:10" x14ac:dyDescent="0.25">
      <c r="A101" s="94">
        <v>43983</v>
      </c>
      <c r="B101" t="s">
        <v>267</v>
      </c>
      <c r="C101" t="s">
        <v>312</v>
      </c>
      <c r="D101">
        <v>1</v>
      </c>
      <c r="E101">
        <v>1</v>
      </c>
      <c r="I101" s="100">
        <v>197300.25534450001</v>
      </c>
      <c r="J101" s="100">
        <v>197794.74220000001</v>
      </c>
    </row>
    <row r="102" spans="1:10" x14ac:dyDescent="0.25">
      <c r="A102" s="94">
        <v>44013</v>
      </c>
      <c r="B102" t="s">
        <v>267</v>
      </c>
      <c r="C102" t="s">
        <v>312</v>
      </c>
      <c r="D102">
        <v>1</v>
      </c>
      <c r="E102">
        <v>1</v>
      </c>
      <c r="I102" s="100">
        <v>204515.60396400001</v>
      </c>
      <c r="J102" s="100">
        <v>205028.17439999999</v>
      </c>
    </row>
    <row r="103" spans="1:10" x14ac:dyDescent="0.25">
      <c r="A103" s="94">
        <v>44046</v>
      </c>
      <c r="B103" t="s">
        <v>267</v>
      </c>
      <c r="C103" t="s">
        <v>312</v>
      </c>
      <c r="D103">
        <v>1</v>
      </c>
      <c r="E103">
        <v>1</v>
      </c>
      <c r="I103" s="100">
        <v>261904.84069049999</v>
      </c>
      <c r="J103" s="100">
        <v>262561.2438</v>
      </c>
    </row>
    <row r="104" spans="1:10" x14ac:dyDescent="0.25">
      <c r="A104" s="94">
        <v>44075</v>
      </c>
      <c r="B104" t="s">
        <v>267</v>
      </c>
      <c r="C104" t="s">
        <v>312</v>
      </c>
      <c r="D104">
        <v>1</v>
      </c>
      <c r="E104">
        <v>1</v>
      </c>
      <c r="I104" s="100">
        <v>328729.41505424998</v>
      </c>
      <c r="J104" s="100">
        <v>329553.29830000002</v>
      </c>
    </row>
    <row r="105" spans="1:10" x14ac:dyDescent="0.25">
      <c r="A105" s="94">
        <v>44105</v>
      </c>
      <c r="B105" t="s">
        <v>267</v>
      </c>
      <c r="C105" t="s">
        <v>312</v>
      </c>
      <c r="D105">
        <v>1</v>
      </c>
      <c r="E105">
        <v>1</v>
      </c>
      <c r="I105" s="100">
        <v>435961.10963999998</v>
      </c>
      <c r="J105" s="100">
        <v>437053.74400000001</v>
      </c>
    </row>
    <row r="106" spans="1:10" x14ac:dyDescent="0.25">
      <c r="A106" s="94">
        <v>44137</v>
      </c>
      <c r="B106" t="s">
        <v>267</v>
      </c>
      <c r="C106" t="s">
        <v>312</v>
      </c>
      <c r="D106">
        <v>1</v>
      </c>
      <c r="E106">
        <v>1</v>
      </c>
      <c r="I106" s="100">
        <v>514629.46264799999</v>
      </c>
      <c r="J106" s="100">
        <v>515919.26079999999</v>
      </c>
    </row>
    <row r="107" spans="1:10" x14ac:dyDescent="0.25">
      <c r="A107" s="94">
        <v>44166</v>
      </c>
      <c r="B107" t="s">
        <v>267</v>
      </c>
      <c r="C107" t="s">
        <v>312</v>
      </c>
      <c r="D107">
        <v>1</v>
      </c>
      <c r="E107">
        <v>1</v>
      </c>
      <c r="I107" s="100">
        <v>1037323.7947905</v>
      </c>
      <c r="J107" s="100">
        <v>1039923.6038</v>
      </c>
    </row>
    <row r="108" spans="1:10" x14ac:dyDescent="0.25">
      <c r="A108" s="94">
        <v>44200</v>
      </c>
      <c r="B108" t="s">
        <v>267</v>
      </c>
      <c r="C108" t="s">
        <v>312</v>
      </c>
      <c r="D108">
        <v>1</v>
      </c>
      <c r="E108">
        <v>1</v>
      </c>
      <c r="I108" s="100">
        <v>1111982.1702675</v>
      </c>
      <c r="J108" s="100">
        <v>1114769.0930000001</v>
      </c>
    </row>
    <row r="109" spans="1:10" x14ac:dyDescent="0.25">
      <c r="A109" s="94">
        <v>44228</v>
      </c>
      <c r="B109" t="s">
        <v>267</v>
      </c>
      <c r="C109" t="s">
        <v>312</v>
      </c>
      <c r="D109">
        <v>1</v>
      </c>
      <c r="E109">
        <v>1</v>
      </c>
      <c r="I109" s="100">
        <v>1800747.50066925</v>
      </c>
      <c r="J109" s="100">
        <v>1805260.6523</v>
      </c>
    </row>
    <row r="110" spans="1:10" x14ac:dyDescent="0.25">
      <c r="A110" s="94">
        <v>44256</v>
      </c>
      <c r="B110" t="s">
        <v>267</v>
      </c>
      <c r="C110" t="s">
        <v>312</v>
      </c>
      <c r="D110">
        <v>1</v>
      </c>
      <c r="E110">
        <v>1</v>
      </c>
      <c r="I110" s="100">
        <v>1861193.3523067499</v>
      </c>
      <c r="J110" s="100">
        <v>1865857.9972999999</v>
      </c>
    </row>
    <row r="111" spans="1:10" x14ac:dyDescent="0.25">
      <c r="A111" s="94">
        <v>44291</v>
      </c>
      <c r="B111" t="s">
        <v>267</v>
      </c>
      <c r="C111" t="s">
        <v>312</v>
      </c>
      <c r="D111">
        <v>1</v>
      </c>
      <c r="E111">
        <v>1</v>
      </c>
      <c r="I111" s="100">
        <v>2065677.829782</v>
      </c>
      <c r="J111" s="100">
        <v>2070854.9672000001</v>
      </c>
    </row>
    <row r="112" spans="1:10" x14ac:dyDescent="0.25">
      <c r="A112" s="94">
        <v>44319</v>
      </c>
      <c r="B112" t="s">
        <v>267</v>
      </c>
      <c r="C112" t="s">
        <v>312</v>
      </c>
      <c r="D112">
        <v>1</v>
      </c>
      <c r="E112">
        <v>1</v>
      </c>
      <c r="I112" s="100">
        <v>2789876.6335860002</v>
      </c>
      <c r="J112" s="100">
        <v>2796868.8056000001</v>
      </c>
    </row>
    <row r="113" spans="1:10" x14ac:dyDescent="0.25">
      <c r="A113" s="94">
        <v>44348</v>
      </c>
      <c r="B113" t="s">
        <v>267</v>
      </c>
      <c r="C113" t="s">
        <v>312</v>
      </c>
      <c r="D113">
        <v>1</v>
      </c>
      <c r="E113">
        <v>1</v>
      </c>
      <c r="I113" s="100">
        <v>3107405.4267742499</v>
      </c>
      <c r="J113" s="100">
        <v>3115193.4103000001</v>
      </c>
    </row>
    <row r="114" spans="1:10" x14ac:dyDescent="0.25">
      <c r="A114" s="94">
        <v>44378</v>
      </c>
      <c r="B114" t="s">
        <v>267</v>
      </c>
      <c r="C114" t="s">
        <v>312</v>
      </c>
      <c r="D114">
        <v>1</v>
      </c>
      <c r="E114">
        <v>1</v>
      </c>
      <c r="I114" s="100">
        <v>3238205.0971515002</v>
      </c>
      <c r="J114" s="100">
        <v>3246320.8994</v>
      </c>
    </row>
    <row r="115" spans="1:10" x14ac:dyDescent="0.25">
      <c r="A115" s="94">
        <v>44410</v>
      </c>
      <c r="B115" t="s">
        <v>267</v>
      </c>
      <c r="C115" t="s">
        <v>312</v>
      </c>
      <c r="D115">
        <v>1</v>
      </c>
      <c r="E115">
        <v>1</v>
      </c>
      <c r="I115" s="100">
        <v>4008446.0083027501</v>
      </c>
      <c r="J115" s="100">
        <v>4018492.2389000002</v>
      </c>
    </row>
    <row r="116" spans="1:10" x14ac:dyDescent="0.25">
      <c r="A116" s="94">
        <v>44440</v>
      </c>
      <c r="B116" t="s">
        <v>267</v>
      </c>
      <c r="C116" t="s">
        <v>312</v>
      </c>
      <c r="D116">
        <v>1</v>
      </c>
      <c r="E116">
        <v>1</v>
      </c>
      <c r="I116" s="100">
        <v>4089857.959824</v>
      </c>
      <c r="J116" s="100">
        <v>4100108.2303999998</v>
      </c>
    </row>
    <row r="117" spans="1:10" x14ac:dyDescent="0.25">
      <c r="A117" s="94">
        <v>44473</v>
      </c>
      <c r="B117" t="s">
        <v>267</v>
      </c>
      <c r="C117" t="s">
        <v>312</v>
      </c>
      <c r="D117">
        <v>1</v>
      </c>
      <c r="E117">
        <v>1</v>
      </c>
      <c r="I117">
        <v>4.1650612499999999</v>
      </c>
      <c r="J117">
        <v>4.1755000000000004</v>
      </c>
    </row>
    <row r="118" spans="1:10" x14ac:dyDescent="0.25">
      <c r="A118" s="94">
        <v>44502</v>
      </c>
      <c r="B118" t="s">
        <v>267</v>
      </c>
      <c r="C118" t="s">
        <v>312</v>
      </c>
      <c r="D118">
        <v>1</v>
      </c>
      <c r="E118">
        <v>1</v>
      </c>
      <c r="I118">
        <v>4.3986757499999998</v>
      </c>
      <c r="J118">
        <v>4.4097</v>
      </c>
    </row>
    <row r="119" spans="1:10" x14ac:dyDescent="0.25">
      <c r="A119" s="94">
        <v>44531</v>
      </c>
      <c r="B119" t="s">
        <v>267</v>
      </c>
      <c r="C119" t="s">
        <v>312</v>
      </c>
      <c r="D119">
        <v>1</v>
      </c>
      <c r="E119">
        <v>1</v>
      </c>
      <c r="I119">
        <v>4.6206195000000001</v>
      </c>
      <c r="J119">
        <v>4.6322000000000001</v>
      </c>
    </row>
    <row r="120" spans="1:10" x14ac:dyDescent="0.25">
      <c r="A120" s="94">
        <v>44564</v>
      </c>
      <c r="B120" t="s">
        <v>267</v>
      </c>
      <c r="C120" t="s">
        <v>312</v>
      </c>
      <c r="D120">
        <v>1</v>
      </c>
      <c r="E120">
        <v>1</v>
      </c>
      <c r="I120">
        <v>4.5762307499999997</v>
      </c>
      <c r="J120">
        <v>4.5876999999999999</v>
      </c>
    </row>
    <row r="121" spans="1:10" x14ac:dyDescent="0.25">
      <c r="A121" s="94">
        <v>44593</v>
      </c>
      <c r="B121" t="s">
        <v>267</v>
      </c>
      <c r="C121" t="s">
        <v>312</v>
      </c>
      <c r="D121">
        <v>1</v>
      </c>
      <c r="E121">
        <v>1</v>
      </c>
      <c r="I121">
        <v>4.5161812499999998</v>
      </c>
      <c r="J121">
        <v>4.5274999999999999</v>
      </c>
    </row>
    <row r="122" spans="1:10" x14ac:dyDescent="0.25">
      <c r="A122" s="94">
        <v>44622</v>
      </c>
      <c r="B122" t="s">
        <v>267</v>
      </c>
      <c r="C122" t="s">
        <v>312</v>
      </c>
      <c r="D122">
        <v>1</v>
      </c>
      <c r="E122">
        <v>1</v>
      </c>
      <c r="I122">
        <v>4.3567807500000004</v>
      </c>
      <c r="J122">
        <v>4.3677000000000001</v>
      </c>
    </row>
    <row r="123" spans="1:10" x14ac:dyDescent="0.25">
      <c r="A123" s="94">
        <v>44652</v>
      </c>
      <c r="B123" t="s">
        <v>267</v>
      </c>
      <c r="C123" t="s">
        <v>312</v>
      </c>
      <c r="D123">
        <v>1</v>
      </c>
      <c r="E123">
        <v>1</v>
      </c>
      <c r="I123">
        <v>4.3971795</v>
      </c>
      <c r="J123">
        <v>4.4081999999999999</v>
      </c>
    </row>
    <row r="124" spans="1:10" x14ac:dyDescent="0.25">
      <c r="A124" s="94">
        <v>44683</v>
      </c>
      <c r="B124" t="s">
        <v>267</v>
      </c>
      <c r="C124" t="s">
        <v>312</v>
      </c>
      <c r="D124">
        <v>1</v>
      </c>
      <c r="E124">
        <v>1</v>
      </c>
      <c r="I124">
        <v>4.4958322500000003</v>
      </c>
      <c r="J124">
        <v>4.5071000000000003</v>
      </c>
    </row>
    <row r="125" spans="1:10" x14ac:dyDescent="0.25">
      <c r="A125" s="94">
        <v>44713</v>
      </c>
      <c r="B125" t="s">
        <v>267</v>
      </c>
      <c r="C125" t="s">
        <v>312</v>
      </c>
      <c r="D125">
        <v>1</v>
      </c>
      <c r="E125">
        <v>1</v>
      </c>
      <c r="I125">
        <v>5.0778734999999999</v>
      </c>
      <c r="J125">
        <v>5.0906000000000002</v>
      </c>
    </row>
    <row r="126" spans="1:10" x14ac:dyDescent="0.25">
      <c r="A126" s="94">
        <v>44743</v>
      </c>
      <c r="B126" t="s">
        <v>267</v>
      </c>
      <c r="C126" t="s">
        <v>312</v>
      </c>
      <c r="D126">
        <v>1</v>
      </c>
      <c r="E126">
        <v>1</v>
      </c>
      <c r="I126">
        <v>5.5413119999999996</v>
      </c>
      <c r="J126">
        <v>5.5552000000000001</v>
      </c>
    </row>
    <row r="127" spans="1:10" x14ac:dyDescent="0.25">
      <c r="A127" s="94">
        <v>44774</v>
      </c>
      <c r="B127" t="s">
        <v>267</v>
      </c>
      <c r="C127" t="s">
        <v>312</v>
      </c>
      <c r="D127">
        <v>1</v>
      </c>
      <c r="E127">
        <v>1</v>
      </c>
      <c r="I127">
        <v>5.7624577500000003</v>
      </c>
      <c r="J127">
        <v>5.7769000000000004</v>
      </c>
    </row>
    <row r="128" spans="1:10" x14ac:dyDescent="0.25">
      <c r="A128" s="94">
        <v>44805</v>
      </c>
      <c r="B128" t="s">
        <v>267</v>
      </c>
      <c r="C128" t="s">
        <v>312</v>
      </c>
      <c r="D128">
        <v>1</v>
      </c>
      <c r="E128">
        <v>1</v>
      </c>
      <c r="I128">
        <v>7.8880305000000002</v>
      </c>
      <c r="J128">
        <v>7.9077999999999999</v>
      </c>
    </row>
    <row r="129" spans="1:10" x14ac:dyDescent="0.25">
      <c r="A129" s="94">
        <v>44837</v>
      </c>
      <c r="B129" t="s">
        <v>267</v>
      </c>
      <c r="C129" t="s">
        <v>312</v>
      </c>
      <c r="D129">
        <v>1</v>
      </c>
      <c r="E129">
        <v>1</v>
      </c>
      <c r="I129">
        <v>8.1509715000000007</v>
      </c>
      <c r="J129">
        <v>8.1714000000000002</v>
      </c>
    </row>
    <row r="130" spans="1:10" x14ac:dyDescent="0.25">
      <c r="A130" s="94">
        <v>44866</v>
      </c>
      <c r="B130" t="s">
        <v>267</v>
      </c>
      <c r="C130" t="s">
        <v>312</v>
      </c>
      <c r="D130">
        <v>1</v>
      </c>
      <c r="E130">
        <v>1</v>
      </c>
      <c r="I130">
        <v>8.5529639999999993</v>
      </c>
      <c r="J130">
        <v>8.5744000000000007</v>
      </c>
    </row>
    <row r="131" spans="1:10" x14ac:dyDescent="0.25">
      <c r="A131" s="94">
        <v>44896</v>
      </c>
      <c r="B131" t="s">
        <v>267</v>
      </c>
      <c r="C131" t="s">
        <v>312</v>
      </c>
      <c r="D131">
        <v>1</v>
      </c>
      <c r="E131">
        <v>1</v>
      </c>
      <c r="I131">
        <v>11.226663</v>
      </c>
      <c r="J131">
        <v>11.254799999999999</v>
      </c>
    </row>
    <row r="132" spans="1:10" x14ac:dyDescent="0.25">
      <c r="A132" s="94">
        <v>44928</v>
      </c>
      <c r="B132" t="s">
        <v>267</v>
      </c>
      <c r="C132" t="s">
        <v>312</v>
      </c>
      <c r="D132">
        <v>1</v>
      </c>
      <c r="E132">
        <v>1</v>
      </c>
      <c r="I132">
        <v>17.515202250000002</v>
      </c>
      <c r="J132">
        <v>17.559100000000001</v>
      </c>
    </row>
    <row r="133" spans="1:10" x14ac:dyDescent="0.25">
      <c r="A133" s="94">
        <v>44958</v>
      </c>
      <c r="B133" t="s">
        <v>267</v>
      </c>
      <c r="C133" t="s">
        <v>312</v>
      </c>
      <c r="D133">
        <v>1</v>
      </c>
      <c r="E133">
        <v>1</v>
      </c>
      <c r="I133">
        <v>22.38200475</v>
      </c>
      <c r="J133">
        <v>22.438099999999999</v>
      </c>
    </row>
    <row r="134" spans="1:10" x14ac:dyDescent="0.25">
      <c r="A134" s="94">
        <v>44986</v>
      </c>
      <c r="B134" t="s">
        <v>267</v>
      </c>
      <c r="C134" t="s">
        <v>312</v>
      </c>
      <c r="D134">
        <v>1</v>
      </c>
      <c r="E134">
        <v>1</v>
      </c>
      <c r="I134">
        <v>24.296207249999998</v>
      </c>
      <c r="J134">
        <v>24.357099999999999</v>
      </c>
    </row>
    <row r="135" spans="1:10" x14ac:dyDescent="0.25">
      <c r="A135" s="94">
        <v>45019</v>
      </c>
      <c r="B135" t="s">
        <v>267</v>
      </c>
      <c r="C135" t="s">
        <v>312</v>
      </c>
      <c r="D135">
        <v>1</v>
      </c>
      <c r="E135">
        <v>1</v>
      </c>
      <c r="I135">
        <v>24.42847575</v>
      </c>
      <c r="J135">
        <v>24.489699999999999</v>
      </c>
    </row>
    <row r="136" spans="1:10" x14ac:dyDescent="0.25">
      <c r="A136" s="94">
        <v>45048</v>
      </c>
      <c r="B136" t="s">
        <v>267</v>
      </c>
      <c r="C136" t="s">
        <v>312</v>
      </c>
      <c r="D136">
        <v>1</v>
      </c>
      <c r="E136">
        <v>1</v>
      </c>
      <c r="I136">
        <v>24.753561000000001</v>
      </c>
      <c r="J136">
        <v>24.8156</v>
      </c>
    </row>
    <row r="137" spans="1:10" x14ac:dyDescent="0.25">
      <c r="A137" s="94">
        <v>45078</v>
      </c>
      <c r="B137" t="s">
        <v>267</v>
      </c>
      <c r="C137" t="s">
        <v>312</v>
      </c>
      <c r="D137">
        <v>1</v>
      </c>
      <c r="E137">
        <v>1</v>
      </c>
      <c r="I137">
        <v>26.401032000000001</v>
      </c>
      <c r="J137">
        <v>26.467199999999998</v>
      </c>
    </row>
    <row r="138" spans="1:10" x14ac:dyDescent="0.25">
      <c r="A138" s="94">
        <v>45111</v>
      </c>
      <c r="B138" t="s">
        <v>267</v>
      </c>
      <c r="C138" t="s">
        <v>312</v>
      </c>
      <c r="D138">
        <v>1</v>
      </c>
      <c r="E138">
        <v>1</v>
      </c>
      <c r="I138">
        <v>28.094387999999999</v>
      </c>
      <c r="J138">
        <v>28.1648</v>
      </c>
    </row>
    <row r="139" spans="1:10" x14ac:dyDescent="0.25">
      <c r="A139" s="94">
        <v>45139</v>
      </c>
      <c r="B139" t="s">
        <v>267</v>
      </c>
      <c r="C139" t="s">
        <v>312</v>
      </c>
      <c r="D139">
        <v>1</v>
      </c>
      <c r="E139">
        <v>1</v>
      </c>
      <c r="I139">
        <v>29.54126175</v>
      </c>
      <c r="J139">
        <v>29.615300000000001</v>
      </c>
    </row>
    <row r="140" spans="1:10" x14ac:dyDescent="0.25">
      <c r="A140" s="94">
        <v>45170</v>
      </c>
      <c r="B140" t="s">
        <v>267</v>
      </c>
      <c r="C140" t="s">
        <v>312</v>
      </c>
      <c r="D140">
        <v>1</v>
      </c>
      <c r="E140">
        <v>1</v>
      </c>
      <c r="I140">
        <v>32.733062250000003</v>
      </c>
      <c r="J140">
        <v>32.815100000000001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9"/>
  <sheetViews>
    <sheetView workbookViewId="0">
      <selection activeCell="A11" sqref="A11:A16"/>
    </sheetView>
  </sheetViews>
  <sheetFormatPr baseColWidth="10" defaultColWidth="74.5703125" defaultRowHeight="15" x14ac:dyDescent="0.25"/>
  <cols>
    <col min="1" max="1" width="10.7109375" bestFit="1" customWidth="1"/>
    <col min="2" max="2" width="14.85546875" bestFit="1" customWidth="1"/>
    <col min="3" max="3" width="10.5703125" bestFit="1" customWidth="1"/>
    <col min="4" max="4" width="18.7109375" customWidth="1"/>
    <col min="5" max="5" width="8" bestFit="1" customWidth="1"/>
    <col min="6" max="6" width="17.140625" customWidth="1"/>
  </cols>
  <sheetData>
    <row r="1" spans="1:6" x14ac:dyDescent="0.25">
      <c r="A1" s="6" t="s">
        <v>166</v>
      </c>
      <c r="B1" s="6" t="s">
        <v>188</v>
      </c>
      <c r="C1" s="46" t="s">
        <v>184</v>
      </c>
      <c r="D1" s="6" t="s">
        <v>165</v>
      </c>
    </row>
    <row r="2" spans="1:6" x14ac:dyDescent="0.25">
      <c r="A2" s="44">
        <v>42100</v>
      </c>
      <c r="B2" s="6">
        <v>404005315</v>
      </c>
      <c r="C2" s="46">
        <v>18000</v>
      </c>
      <c r="D2" s="45">
        <v>42095</v>
      </c>
    </row>
    <row r="3" spans="1:6" x14ac:dyDescent="0.25">
      <c r="A3" s="44">
        <v>42135</v>
      </c>
      <c r="B3" s="6">
        <v>418659964</v>
      </c>
      <c r="C3" s="46">
        <v>18000</v>
      </c>
      <c r="D3" s="45">
        <v>42125</v>
      </c>
    </row>
    <row r="4" spans="1:6" x14ac:dyDescent="0.25">
      <c r="A4" s="44">
        <v>42158</v>
      </c>
      <c r="B4" s="6">
        <v>428748670</v>
      </c>
      <c r="C4" s="46">
        <v>18000</v>
      </c>
      <c r="D4" s="45">
        <v>42156</v>
      </c>
    </row>
    <row r="5" spans="1:6" x14ac:dyDescent="0.25">
      <c r="A5" s="44">
        <v>42193</v>
      </c>
      <c r="B5" s="6">
        <v>443935657</v>
      </c>
      <c r="C5" s="46">
        <v>18000</v>
      </c>
      <c r="D5" s="45">
        <v>42186</v>
      </c>
    </row>
    <row r="6" spans="1:6" x14ac:dyDescent="0.25">
      <c r="A6" s="44">
        <v>42226</v>
      </c>
      <c r="B6" s="6">
        <v>459209226</v>
      </c>
      <c r="C6" s="46">
        <v>18000</v>
      </c>
      <c r="D6" s="45">
        <v>42217</v>
      </c>
    </row>
    <row r="7" spans="1:6" x14ac:dyDescent="0.25">
      <c r="A7" s="44">
        <v>42255</v>
      </c>
      <c r="B7" s="6">
        <v>473708525</v>
      </c>
      <c r="C7" s="46">
        <v>18000</v>
      </c>
      <c r="D7" s="45">
        <v>42248</v>
      </c>
    </row>
    <row r="8" spans="1:6" x14ac:dyDescent="0.25">
      <c r="A8" s="44">
        <v>42290</v>
      </c>
      <c r="B8" s="6">
        <v>491227346</v>
      </c>
      <c r="C8" s="46">
        <v>18000</v>
      </c>
      <c r="D8" s="45">
        <v>42278</v>
      </c>
    </row>
    <row r="9" spans="1:6" x14ac:dyDescent="0.25">
      <c r="A9" s="44">
        <v>42317</v>
      </c>
      <c r="B9" s="6">
        <v>506214100</v>
      </c>
      <c r="C9" s="46">
        <v>18000</v>
      </c>
      <c r="D9" s="45">
        <v>42309</v>
      </c>
    </row>
    <row r="10" spans="1:6" x14ac:dyDescent="0.25">
      <c r="A10" s="44">
        <v>42339</v>
      </c>
      <c r="B10" s="6">
        <v>518113061</v>
      </c>
      <c r="C10" s="46">
        <v>18000</v>
      </c>
      <c r="D10" s="45">
        <v>42339</v>
      </c>
    </row>
    <row r="11" spans="1:6" x14ac:dyDescent="0.25">
      <c r="A11" s="44">
        <v>42381</v>
      </c>
      <c r="B11" s="6">
        <v>537811886</v>
      </c>
      <c r="C11" s="46">
        <v>18000</v>
      </c>
      <c r="D11" s="45">
        <v>42370</v>
      </c>
    </row>
    <row r="12" spans="1:6" x14ac:dyDescent="0.25">
      <c r="A12" s="55">
        <v>42415</v>
      </c>
      <c r="B12" s="56">
        <v>555074075</v>
      </c>
      <c r="C12" s="57">
        <v>18000</v>
      </c>
      <c r="D12" s="58">
        <v>42401</v>
      </c>
      <c r="E12" s="12">
        <v>1029.03</v>
      </c>
      <c r="F12" s="59">
        <f>C12/E12</f>
        <v>17.492201393545379</v>
      </c>
    </row>
    <row r="13" spans="1:6" x14ac:dyDescent="0.25">
      <c r="A13" s="44">
        <v>42443</v>
      </c>
      <c r="B13" s="6">
        <v>571413111</v>
      </c>
      <c r="C13" s="46">
        <v>18000</v>
      </c>
      <c r="D13" s="45">
        <v>42430</v>
      </c>
      <c r="E13">
        <v>1211.54</v>
      </c>
      <c r="F13" s="10">
        <f>C13/E13</f>
        <v>14.857123990953662</v>
      </c>
    </row>
    <row r="14" spans="1:6" x14ac:dyDescent="0.25">
      <c r="A14" s="44">
        <v>42500</v>
      </c>
      <c r="B14" s="6">
        <v>10610513715</v>
      </c>
      <c r="C14" s="46">
        <v>18000</v>
      </c>
      <c r="D14" s="45">
        <v>42461</v>
      </c>
      <c r="E14">
        <v>1113.46</v>
      </c>
      <c r="F14" s="10">
        <f>C14/E14</f>
        <v>16.165825445009251</v>
      </c>
    </row>
    <row r="15" spans="1:6" x14ac:dyDescent="0.25">
      <c r="A15" s="44">
        <v>42534</v>
      </c>
      <c r="B15" s="6">
        <v>626763113</v>
      </c>
      <c r="C15" s="46">
        <v>18000</v>
      </c>
      <c r="D15" s="45">
        <v>42491</v>
      </c>
      <c r="E15">
        <v>1055.56</v>
      </c>
      <c r="F15" s="10">
        <f>C15/E15</f>
        <v>17.05255977869567</v>
      </c>
    </row>
    <row r="16" spans="1:6" x14ac:dyDescent="0.25">
      <c r="A16" s="47">
        <v>42570</v>
      </c>
      <c r="B16" s="35">
        <v>651855597</v>
      </c>
      <c r="C16" s="48">
        <v>18000</v>
      </c>
      <c r="D16" s="49">
        <v>42522</v>
      </c>
      <c r="E16">
        <v>1009.67</v>
      </c>
      <c r="F16" s="10">
        <f>C16/E16</f>
        <v>17.827607039923937</v>
      </c>
    </row>
    <row r="17" spans="4:4" x14ac:dyDescent="0.25">
      <c r="D17" s="26">
        <v>42552</v>
      </c>
    </row>
    <row r="18" spans="4:4" x14ac:dyDescent="0.25">
      <c r="D18" s="26">
        <v>42583</v>
      </c>
    </row>
    <row r="19" spans="4:4" x14ac:dyDescent="0.25">
      <c r="D19" s="26">
        <v>42614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48575"/>
  <sheetViews>
    <sheetView workbookViewId="0">
      <selection activeCell="F14" sqref="F14"/>
    </sheetView>
  </sheetViews>
  <sheetFormatPr baseColWidth="10" defaultRowHeight="15" x14ac:dyDescent="0.25"/>
  <cols>
    <col min="2" max="2" width="34.140625" customWidth="1"/>
    <col min="6" max="6" width="54.140625" customWidth="1"/>
    <col min="7" max="7" width="8.42578125" bestFit="1" customWidth="1"/>
  </cols>
  <sheetData>
    <row r="1" spans="1:8" x14ac:dyDescent="0.25">
      <c r="A1" s="6" t="s">
        <v>166</v>
      </c>
      <c r="B1" s="6" t="s">
        <v>286</v>
      </c>
      <c r="C1" s="6" t="s">
        <v>287</v>
      </c>
      <c r="D1" s="6" t="s">
        <v>288</v>
      </c>
      <c r="E1" s="6" t="s">
        <v>289</v>
      </c>
      <c r="F1" s="6" t="s">
        <v>165</v>
      </c>
      <c r="G1" s="6" t="s">
        <v>291</v>
      </c>
      <c r="H1" s="6"/>
    </row>
    <row r="2" spans="1:8" ht="45" x14ac:dyDescent="0.25">
      <c r="A2" s="44">
        <v>45178</v>
      </c>
      <c r="B2" s="6" t="s">
        <v>284</v>
      </c>
      <c r="C2" s="6" t="s">
        <v>285</v>
      </c>
      <c r="D2" s="95">
        <v>0.35416666666666669</v>
      </c>
      <c r="E2" s="95">
        <v>0.67361111111111116</v>
      </c>
      <c r="F2" s="96" t="s">
        <v>290</v>
      </c>
      <c r="G2" s="6">
        <v>28</v>
      </c>
      <c r="H2" s="6"/>
    </row>
    <row r="4" spans="1:8" x14ac:dyDescent="0.25">
      <c r="A4" s="44">
        <v>45180</v>
      </c>
      <c r="B4" s="6" t="s">
        <v>295</v>
      </c>
      <c r="C4" s="6" t="s">
        <v>293</v>
      </c>
      <c r="D4" s="95">
        <v>0.45833333333333331</v>
      </c>
      <c r="E4" s="95">
        <v>0.50694444444444442</v>
      </c>
      <c r="F4" s="6" t="s">
        <v>296</v>
      </c>
      <c r="G4" s="6"/>
      <c r="H4" s="6"/>
    </row>
    <row r="5" spans="1:8" ht="30" x14ac:dyDescent="0.25">
      <c r="A5" s="44">
        <v>45180</v>
      </c>
      <c r="B5" s="6" t="s">
        <v>292</v>
      </c>
      <c r="C5" s="6" t="s">
        <v>293</v>
      </c>
      <c r="D5" s="95">
        <v>4.1666666666666664E-2</v>
      </c>
      <c r="E5" s="6"/>
      <c r="F5" s="96" t="s">
        <v>294</v>
      </c>
      <c r="G5" s="6">
        <v>0</v>
      </c>
      <c r="H5" s="6"/>
    </row>
    <row r="6" spans="1:8" ht="30" x14ac:dyDescent="0.25">
      <c r="A6" s="44">
        <v>45181</v>
      </c>
      <c r="B6" s="6" t="s">
        <v>292</v>
      </c>
      <c r="C6" s="6" t="s">
        <v>293</v>
      </c>
      <c r="D6" s="95">
        <v>0.41666666666666669</v>
      </c>
      <c r="E6" s="95">
        <v>0.52083333333333337</v>
      </c>
      <c r="F6" s="96" t="s">
        <v>297</v>
      </c>
      <c r="G6" s="6">
        <v>0</v>
      </c>
      <c r="H6" s="6"/>
    </row>
    <row r="7" spans="1:8" x14ac:dyDescent="0.25">
      <c r="A7" s="44">
        <v>45182</v>
      </c>
      <c r="B7" s="6" t="s">
        <v>298</v>
      </c>
      <c r="C7" s="6"/>
      <c r="D7" s="6"/>
      <c r="E7" s="6"/>
      <c r="F7" s="6" t="s">
        <v>299</v>
      </c>
      <c r="G7" s="6"/>
      <c r="H7" s="6">
        <v>56</v>
      </c>
    </row>
    <row r="8" spans="1:8" x14ac:dyDescent="0.25">
      <c r="A8" s="6"/>
      <c r="B8" s="6"/>
      <c r="C8" s="6"/>
      <c r="D8" s="6"/>
      <c r="E8" s="6"/>
      <c r="F8" s="6"/>
      <c r="G8" s="6"/>
      <c r="H8" s="6"/>
    </row>
    <row r="9" spans="1:8" x14ac:dyDescent="0.25">
      <c r="A9" s="6"/>
      <c r="B9" s="6"/>
      <c r="C9" s="6"/>
      <c r="D9" s="6"/>
      <c r="E9" s="6"/>
      <c r="F9" s="6"/>
      <c r="G9" s="6"/>
      <c r="H9" s="6"/>
    </row>
    <row r="10" spans="1:8" x14ac:dyDescent="0.25">
      <c r="A10" s="6"/>
      <c r="B10" s="6"/>
      <c r="C10" s="6"/>
      <c r="D10" s="6"/>
      <c r="E10" s="6"/>
      <c r="F10" s="6"/>
      <c r="G10" s="6"/>
      <c r="H10" s="6"/>
    </row>
    <row r="11" spans="1:8" x14ac:dyDescent="0.25">
      <c r="A11" s="6"/>
      <c r="B11" s="6"/>
      <c r="C11" s="6"/>
      <c r="D11" s="6"/>
      <c r="E11" s="6"/>
      <c r="F11" s="6"/>
      <c r="G11" s="6"/>
      <c r="H11" s="6"/>
    </row>
    <row r="12" spans="1:8" x14ac:dyDescent="0.25">
      <c r="A12" s="6"/>
      <c r="B12" s="6"/>
      <c r="C12" s="6"/>
      <c r="D12" s="6"/>
      <c r="E12" s="6"/>
      <c r="F12" s="6"/>
      <c r="G12" s="6"/>
      <c r="H12" s="6"/>
    </row>
    <row r="13" spans="1:8" x14ac:dyDescent="0.25">
      <c r="A13" s="6"/>
      <c r="B13" s="6"/>
      <c r="C13" s="6"/>
      <c r="D13" s="6"/>
      <c r="E13" s="6"/>
      <c r="F13" s="6"/>
      <c r="G13" s="6"/>
      <c r="H13" s="6"/>
    </row>
    <row r="14" spans="1:8" x14ac:dyDescent="0.25">
      <c r="A14" s="6"/>
      <c r="B14" s="6"/>
      <c r="C14" s="6"/>
      <c r="D14" s="6"/>
      <c r="E14" s="6"/>
      <c r="F14" s="6"/>
      <c r="G14" s="6"/>
      <c r="H14" s="6"/>
    </row>
    <row r="15" spans="1:8" x14ac:dyDescent="0.25">
      <c r="A15" s="6"/>
      <c r="B15" s="6"/>
      <c r="C15" s="6"/>
      <c r="D15" s="6"/>
      <c r="E15" s="6"/>
      <c r="F15" s="6"/>
      <c r="G15" s="6"/>
      <c r="H15" s="6"/>
    </row>
    <row r="16" spans="1:8" x14ac:dyDescent="0.25">
      <c r="A16" s="6"/>
      <c r="B16" s="6"/>
      <c r="C16" s="6"/>
      <c r="D16" s="6"/>
      <c r="E16" s="6"/>
      <c r="F16" s="6"/>
      <c r="G16" s="6"/>
      <c r="H16" s="6"/>
    </row>
    <row r="17" spans="1:8" x14ac:dyDescent="0.25">
      <c r="A17" s="6"/>
      <c r="B17" s="6"/>
      <c r="C17" s="6"/>
      <c r="D17" s="6"/>
      <c r="E17" s="6"/>
      <c r="F17" s="6"/>
      <c r="G17" s="6"/>
      <c r="H17" s="6"/>
    </row>
    <row r="18" spans="1:8" x14ac:dyDescent="0.25">
      <c r="A18" s="6"/>
      <c r="B18" s="6"/>
      <c r="C18" s="6"/>
      <c r="D18" s="6"/>
      <c r="E18" s="6"/>
      <c r="F18" s="6"/>
      <c r="G18" s="6"/>
      <c r="H18" s="6"/>
    </row>
    <row r="19" spans="1:8" x14ac:dyDescent="0.25">
      <c r="A19" s="6"/>
      <c r="B19" s="6"/>
      <c r="C19" s="6"/>
      <c r="D19" s="6"/>
      <c r="E19" s="6"/>
      <c r="F19" s="6"/>
      <c r="G19" s="6"/>
      <c r="H19" s="6"/>
    </row>
    <row r="20" spans="1:8" x14ac:dyDescent="0.25">
      <c r="A20" s="6"/>
      <c r="B20" s="6"/>
      <c r="C20" s="6"/>
      <c r="D20" s="6"/>
      <c r="E20" s="6"/>
      <c r="F20" s="6"/>
      <c r="G20" s="6"/>
      <c r="H20" s="6"/>
    </row>
    <row r="21" spans="1:8" x14ac:dyDescent="0.25">
      <c r="A21" s="6"/>
      <c r="B21" s="6"/>
      <c r="C21" s="6"/>
      <c r="D21" s="6"/>
      <c r="E21" s="6"/>
      <c r="F21" s="6"/>
      <c r="G21" s="6"/>
      <c r="H21" s="6"/>
    </row>
    <row r="22" spans="1:8" x14ac:dyDescent="0.25">
      <c r="A22" s="6"/>
      <c r="B22" s="6"/>
      <c r="C22" s="6"/>
      <c r="D22" s="6"/>
      <c r="E22" s="6"/>
      <c r="F22" s="6"/>
      <c r="G22" s="6"/>
      <c r="H22" s="6"/>
    </row>
    <row r="23" spans="1:8" x14ac:dyDescent="0.25">
      <c r="A23" s="6"/>
      <c r="B23" s="6"/>
      <c r="C23" s="6"/>
      <c r="D23" s="6"/>
      <c r="E23" s="6"/>
      <c r="F23" s="6"/>
      <c r="G23" s="6"/>
      <c r="H23" s="6"/>
    </row>
    <row r="24" spans="1:8" x14ac:dyDescent="0.25">
      <c r="A24" s="6"/>
      <c r="B24" s="6"/>
      <c r="C24" s="6"/>
      <c r="D24" s="6"/>
      <c r="E24" s="6"/>
      <c r="F24" s="6"/>
      <c r="G24" s="6"/>
      <c r="H24" s="6"/>
    </row>
    <row r="25" spans="1:8" x14ac:dyDescent="0.25">
      <c r="A25" s="6"/>
      <c r="B25" s="6"/>
      <c r="C25" s="6"/>
      <c r="D25" s="6"/>
      <c r="E25" s="6"/>
      <c r="F25" s="6"/>
      <c r="G25" s="6"/>
      <c r="H25" s="6"/>
    </row>
    <row r="26" spans="1:8" x14ac:dyDescent="0.25">
      <c r="A26" s="6"/>
      <c r="B26" s="6"/>
      <c r="C26" s="6"/>
      <c r="D26" s="6"/>
      <c r="E26" s="6"/>
      <c r="F26" s="6"/>
      <c r="G26" s="6"/>
      <c r="H26" s="6"/>
    </row>
    <row r="27" spans="1:8" x14ac:dyDescent="0.25">
      <c r="A27" s="6"/>
      <c r="B27" s="6"/>
      <c r="C27" s="6"/>
      <c r="D27" s="6"/>
      <c r="E27" s="6"/>
      <c r="F27" s="6"/>
      <c r="G27" s="6"/>
      <c r="H27" s="6"/>
    </row>
    <row r="28" spans="1:8" x14ac:dyDescent="0.25">
      <c r="A28" s="6"/>
      <c r="B28" s="6"/>
      <c r="C28" s="6"/>
      <c r="D28" s="6"/>
      <c r="E28" s="6"/>
      <c r="F28" s="6"/>
      <c r="G28" s="6"/>
      <c r="H28" s="6"/>
    </row>
    <row r="29" spans="1:8" x14ac:dyDescent="0.25">
      <c r="A29" s="6"/>
      <c r="B29" s="6"/>
      <c r="C29" s="6"/>
      <c r="D29" s="6"/>
      <c r="E29" s="6"/>
      <c r="F29" s="6"/>
      <c r="G29" s="6"/>
      <c r="H29" s="6"/>
    </row>
    <row r="30" spans="1:8" x14ac:dyDescent="0.25">
      <c r="A30" s="6"/>
      <c r="B30" s="6"/>
      <c r="C30" s="6"/>
      <c r="D30" s="6"/>
      <c r="E30" s="6"/>
      <c r="F30" s="6"/>
      <c r="G30" s="6"/>
      <c r="H30" s="6"/>
    </row>
    <row r="31" spans="1:8" x14ac:dyDescent="0.25">
      <c r="A31" s="6"/>
      <c r="B31" s="6"/>
      <c r="C31" s="6"/>
      <c r="D31" s="6"/>
      <c r="E31" s="6"/>
      <c r="F31" s="6"/>
      <c r="G31" s="6"/>
      <c r="H31" s="6"/>
    </row>
    <row r="32" spans="1:8" x14ac:dyDescent="0.25">
      <c r="A32" s="6"/>
      <c r="B32" s="6"/>
      <c r="C32" s="6"/>
      <c r="D32" s="6"/>
      <c r="E32" s="6"/>
      <c r="F32" s="6"/>
      <c r="G32" s="6"/>
      <c r="H32" s="6"/>
    </row>
    <row r="33" spans="1:8" x14ac:dyDescent="0.25">
      <c r="A33" s="6"/>
      <c r="B33" s="6"/>
      <c r="C33" s="6"/>
      <c r="D33" s="6"/>
      <c r="E33" s="6"/>
      <c r="F33" s="6"/>
      <c r="G33" s="6"/>
      <c r="H33" s="6"/>
    </row>
    <row r="34" spans="1:8" x14ac:dyDescent="0.25">
      <c r="A34" s="6"/>
      <c r="B34" s="6"/>
      <c r="C34" s="6"/>
      <c r="D34" s="6"/>
      <c r="E34" s="6"/>
      <c r="F34" s="6"/>
      <c r="G34" s="6"/>
      <c r="H34" s="6"/>
    </row>
    <row r="35" spans="1:8" x14ac:dyDescent="0.25">
      <c r="A35" s="6"/>
      <c r="B35" s="6"/>
      <c r="C35" s="6"/>
      <c r="D35" s="6"/>
      <c r="E35" s="6"/>
      <c r="F35" s="6"/>
      <c r="G35" s="6"/>
      <c r="H35" s="6"/>
    </row>
    <row r="36" spans="1:8" x14ac:dyDescent="0.25">
      <c r="A36" s="6"/>
      <c r="B36" s="6"/>
      <c r="C36" s="6"/>
      <c r="D36" s="6"/>
      <c r="E36" s="6"/>
      <c r="F36" s="6"/>
      <c r="G36" s="6"/>
      <c r="H36" s="6"/>
    </row>
    <row r="37" spans="1:8" x14ac:dyDescent="0.25">
      <c r="A37" s="6"/>
      <c r="B37" s="6"/>
      <c r="C37" s="6"/>
      <c r="D37" s="6"/>
      <c r="E37" s="6"/>
      <c r="F37" s="6"/>
      <c r="G37" s="6"/>
      <c r="H37" s="6"/>
    </row>
    <row r="38" spans="1:8" x14ac:dyDescent="0.25">
      <c r="A38" s="6"/>
      <c r="B38" s="6"/>
      <c r="C38" s="6"/>
      <c r="D38" s="6"/>
      <c r="E38" s="6"/>
      <c r="F38" s="6"/>
      <c r="G38" s="6"/>
      <c r="H38" s="6"/>
    </row>
    <row r="39" spans="1:8" x14ac:dyDescent="0.25">
      <c r="A39" s="6"/>
      <c r="B39" s="6"/>
      <c r="C39" s="6"/>
      <c r="D39" s="6"/>
      <c r="E39" s="6"/>
      <c r="F39" s="6"/>
      <c r="G39" s="6"/>
      <c r="H39" s="6"/>
    </row>
    <row r="40" spans="1:8" x14ac:dyDescent="0.25">
      <c r="A40" s="6"/>
      <c r="B40" s="6"/>
      <c r="C40" s="6"/>
      <c r="D40" s="6"/>
      <c r="E40" s="6"/>
      <c r="F40" s="6"/>
      <c r="G40" s="6"/>
      <c r="H40" s="6"/>
    </row>
    <row r="41" spans="1:8" x14ac:dyDescent="0.25">
      <c r="A41" s="6"/>
      <c r="B41" s="6"/>
      <c r="C41" s="6"/>
      <c r="D41" s="6"/>
      <c r="E41" s="6"/>
      <c r="F41" s="6"/>
      <c r="G41" s="6"/>
      <c r="H41" s="6"/>
    </row>
    <row r="42" spans="1:8" x14ac:dyDescent="0.25">
      <c r="A42" s="6"/>
      <c r="B42" s="6"/>
      <c r="C42" s="6"/>
      <c r="D42" s="6"/>
      <c r="E42" s="6"/>
      <c r="F42" s="6"/>
      <c r="G42" s="6"/>
      <c r="H42" s="6"/>
    </row>
    <row r="43" spans="1:8" x14ac:dyDescent="0.25">
      <c r="A43" s="6"/>
      <c r="B43" s="6"/>
      <c r="C43" s="6"/>
      <c r="D43" s="6"/>
      <c r="E43" s="6"/>
      <c r="F43" s="6"/>
      <c r="G43" s="6"/>
      <c r="H43" s="6"/>
    </row>
    <row r="44" spans="1:8" x14ac:dyDescent="0.25">
      <c r="A44" s="6"/>
      <c r="B44" s="6"/>
      <c r="C44" s="6"/>
      <c r="D44" s="6"/>
      <c r="E44" s="6"/>
      <c r="F44" s="6"/>
      <c r="G44" s="6"/>
      <c r="H44" s="6"/>
    </row>
    <row r="45" spans="1:8" x14ac:dyDescent="0.25">
      <c r="A45" s="6"/>
      <c r="B45" s="6"/>
      <c r="C45" s="6"/>
      <c r="D45" s="6"/>
      <c r="E45" s="6"/>
      <c r="F45" s="6"/>
      <c r="G45" s="6"/>
      <c r="H45" s="6"/>
    </row>
    <row r="1048575" spans="1:1" x14ac:dyDescent="0.25">
      <c r="A1048575" s="94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3"/>
  <sheetViews>
    <sheetView workbookViewId="0">
      <selection activeCell="E19" sqref="E19"/>
    </sheetView>
  </sheetViews>
  <sheetFormatPr baseColWidth="10" defaultRowHeight="15" x14ac:dyDescent="0.25"/>
  <cols>
    <col min="1" max="1" width="21" bestFit="1" customWidth="1"/>
    <col min="2" max="2" width="17.42578125" customWidth="1"/>
    <col min="3" max="3" width="19.140625" customWidth="1"/>
    <col min="4" max="4" width="21.7109375" bestFit="1" customWidth="1"/>
    <col min="5" max="5" width="17.140625" bestFit="1" customWidth="1"/>
    <col min="6" max="6" width="16.85546875" bestFit="1" customWidth="1"/>
    <col min="9" max="9" width="20.7109375" bestFit="1" customWidth="1"/>
    <col min="10" max="10" width="23.85546875" customWidth="1"/>
    <col min="11" max="11" width="15.5703125" bestFit="1" customWidth="1"/>
    <col min="12" max="12" width="21.42578125" bestFit="1" customWidth="1"/>
    <col min="13" max="13" width="15.7109375" bestFit="1" customWidth="1"/>
  </cols>
  <sheetData>
    <row r="1" spans="1:14" x14ac:dyDescent="0.25">
      <c r="A1" s="3" t="s">
        <v>20</v>
      </c>
      <c r="B1" s="3"/>
      <c r="C1" s="3" t="s">
        <v>21</v>
      </c>
      <c r="D1" s="3" t="s">
        <v>22</v>
      </c>
      <c r="E1" s="3" t="s">
        <v>23</v>
      </c>
      <c r="F1" s="3" t="s">
        <v>24</v>
      </c>
      <c r="G1" s="3" t="s">
        <v>25</v>
      </c>
      <c r="H1" s="4" t="s">
        <v>26</v>
      </c>
    </row>
    <row r="2" spans="1:14" x14ac:dyDescent="0.25">
      <c r="A2" s="5" t="s">
        <v>27</v>
      </c>
      <c r="B2" s="5"/>
      <c r="C2" s="5" t="s">
        <v>28</v>
      </c>
      <c r="D2" s="5"/>
      <c r="E2" s="5"/>
      <c r="F2" s="7">
        <v>5000</v>
      </c>
      <c r="G2" s="5"/>
      <c r="H2" s="6"/>
    </row>
    <row r="3" spans="1:14" x14ac:dyDescent="0.25">
      <c r="A3" s="5" t="s">
        <v>29</v>
      </c>
      <c r="B3" s="5"/>
      <c r="C3" s="5" t="s">
        <v>28</v>
      </c>
      <c r="D3" s="5"/>
      <c r="E3" s="5"/>
      <c r="F3" s="7">
        <v>2700</v>
      </c>
      <c r="G3" s="5"/>
      <c r="H3" s="6"/>
      <c r="I3" t="s">
        <v>94</v>
      </c>
      <c r="J3" t="s">
        <v>95</v>
      </c>
    </row>
    <row r="4" spans="1:14" x14ac:dyDescent="0.25">
      <c r="A4" s="5" t="s">
        <v>30</v>
      </c>
      <c r="B4" s="5"/>
      <c r="C4" s="5" t="s">
        <v>31</v>
      </c>
      <c r="D4" s="5"/>
      <c r="E4" s="5"/>
      <c r="F4" s="7">
        <v>2800</v>
      </c>
      <c r="G4" s="5"/>
      <c r="H4" s="6"/>
      <c r="I4" t="s">
        <v>91</v>
      </c>
    </row>
    <row r="5" spans="1:14" x14ac:dyDescent="0.25">
      <c r="A5" s="5" t="s">
        <v>32</v>
      </c>
      <c r="B5" s="5"/>
      <c r="C5" s="5" t="s">
        <v>31</v>
      </c>
      <c r="D5" s="5"/>
      <c r="E5" s="5"/>
      <c r="F5" s="7">
        <v>8500</v>
      </c>
      <c r="G5" s="5"/>
      <c r="H5" s="6"/>
      <c r="I5" t="s">
        <v>87</v>
      </c>
      <c r="J5" s="2" t="s">
        <v>88</v>
      </c>
      <c r="K5" t="s">
        <v>89</v>
      </c>
      <c r="L5" s="2" t="s">
        <v>90</v>
      </c>
      <c r="M5" t="s">
        <v>93</v>
      </c>
      <c r="N5" s="2" t="s">
        <v>92</v>
      </c>
    </row>
    <row r="6" spans="1:14" x14ac:dyDescent="0.25">
      <c r="C6" s="1"/>
      <c r="D6" s="1"/>
      <c r="E6" s="1"/>
      <c r="F6" s="1"/>
      <c r="G6" s="1"/>
      <c r="H6" s="1"/>
      <c r="I6" s="1"/>
      <c r="J6" s="1"/>
      <c r="K6" s="1"/>
    </row>
    <row r="7" spans="1:14" x14ac:dyDescent="0.25">
      <c r="C7" s="1"/>
      <c r="D7" s="1"/>
      <c r="E7" s="1"/>
      <c r="F7" s="1"/>
      <c r="G7" s="1"/>
      <c r="H7" s="1"/>
      <c r="I7" s="1"/>
      <c r="J7" s="1"/>
      <c r="K7" s="1"/>
    </row>
    <row r="8" spans="1:14" x14ac:dyDescent="0.25">
      <c r="C8" s="1"/>
      <c r="D8" s="1"/>
      <c r="E8" s="1"/>
      <c r="F8" s="1"/>
      <c r="G8" s="1"/>
      <c r="H8" s="1"/>
      <c r="I8" s="1"/>
      <c r="J8" s="1"/>
      <c r="K8" s="1"/>
    </row>
    <row r="9" spans="1:14" x14ac:dyDescent="0.25">
      <c r="C9" s="1"/>
      <c r="D9" s="1"/>
      <c r="E9" s="1"/>
      <c r="F9" s="1"/>
      <c r="G9" s="1"/>
      <c r="H9" s="1"/>
      <c r="I9" s="1"/>
      <c r="J9" s="1"/>
      <c r="K9" s="1"/>
    </row>
    <row r="10" spans="1:14" x14ac:dyDescent="0.25">
      <c r="A10" s="3" t="s">
        <v>20</v>
      </c>
      <c r="B10" s="65"/>
      <c r="C10" s="65" t="s">
        <v>21</v>
      </c>
      <c r="D10" s="65"/>
      <c r="E10" s="65" t="s">
        <v>109</v>
      </c>
      <c r="F10" s="65" t="s">
        <v>24</v>
      </c>
      <c r="G10" s="66" t="s">
        <v>189</v>
      </c>
      <c r="H10" s="34" t="s">
        <v>247</v>
      </c>
      <c r="I10" s="1"/>
      <c r="J10" s="1"/>
      <c r="K10" s="1"/>
    </row>
    <row r="11" spans="1:14" x14ac:dyDescent="0.25">
      <c r="A11" s="5" t="s">
        <v>103</v>
      </c>
      <c r="B11" s="7" t="s">
        <v>107</v>
      </c>
      <c r="C11" s="7" t="s">
        <v>99</v>
      </c>
      <c r="D11" s="7"/>
      <c r="E11" s="7"/>
      <c r="F11" s="7">
        <v>2700</v>
      </c>
      <c r="G11" s="34">
        <v>24.18</v>
      </c>
      <c r="H11" s="34">
        <f>F11/G11</f>
        <v>111.66253101736973</v>
      </c>
      <c r="I11" s="1"/>
      <c r="J11" s="1"/>
      <c r="K11" s="1"/>
    </row>
    <row r="12" spans="1:14" x14ac:dyDescent="0.25">
      <c r="A12" s="5" t="s">
        <v>102</v>
      </c>
      <c r="B12" s="7" t="s">
        <v>107</v>
      </c>
      <c r="C12" s="7" t="s">
        <v>98</v>
      </c>
      <c r="D12" s="7"/>
      <c r="E12" s="7" t="s">
        <v>110</v>
      </c>
      <c r="F12" s="7">
        <v>5000</v>
      </c>
      <c r="G12" s="34">
        <v>24.18</v>
      </c>
      <c r="H12" s="34">
        <f>F12/G12</f>
        <v>206.78246484698099</v>
      </c>
      <c r="I12" s="1"/>
      <c r="J12" s="1"/>
      <c r="K12" s="1"/>
    </row>
    <row r="13" spans="1:14" x14ac:dyDescent="0.25">
      <c r="A13" s="5" t="s">
        <v>105</v>
      </c>
      <c r="B13" s="7" t="s">
        <v>108</v>
      </c>
      <c r="C13" s="7" t="s">
        <v>101</v>
      </c>
      <c r="D13" s="7" t="s">
        <v>111</v>
      </c>
      <c r="E13" s="7"/>
      <c r="F13" s="7">
        <v>8500</v>
      </c>
      <c r="G13" s="34">
        <v>24.18</v>
      </c>
      <c r="H13" s="34">
        <f>F13/G13</f>
        <v>351.53019023986764</v>
      </c>
      <c r="I13" s="1"/>
      <c r="J13" s="1"/>
      <c r="K13" s="1"/>
    </row>
    <row r="14" spans="1:14" x14ac:dyDescent="0.25">
      <c r="A14" s="5" t="s">
        <v>104</v>
      </c>
      <c r="B14" s="7" t="s">
        <v>106</v>
      </c>
      <c r="C14" s="7" t="s">
        <v>100</v>
      </c>
      <c r="D14" s="7" t="s">
        <v>113</v>
      </c>
      <c r="E14" s="7" t="s">
        <v>112</v>
      </c>
      <c r="F14" s="7">
        <v>2800</v>
      </c>
      <c r="G14" s="34">
        <v>24.18</v>
      </c>
      <c r="H14" s="34">
        <f>F14/G14</f>
        <v>115.79818031430935</v>
      </c>
      <c r="I14" s="1"/>
      <c r="J14" s="1"/>
      <c r="K14" s="1"/>
    </row>
    <row r="15" spans="1:14" x14ac:dyDescent="0.25">
      <c r="C15" s="1"/>
      <c r="D15" s="1"/>
      <c r="E15" s="1"/>
      <c r="F15" s="1"/>
      <c r="G15" s="1"/>
      <c r="H15" s="1"/>
      <c r="I15" s="1"/>
      <c r="J15" s="1"/>
      <c r="K15" s="1"/>
    </row>
    <row r="16" spans="1:14" x14ac:dyDescent="0.25">
      <c r="C16" s="1"/>
      <c r="D16" s="1"/>
      <c r="E16" s="1"/>
      <c r="F16" s="1"/>
      <c r="G16" s="1"/>
      <c r="H16" s="1"/>
      <c r="I16" s="1"/>
      <c r="J16" s="1"/>
      <c r="K16" s="1"/>
    </row>
    <row r="17" spans="3:11" x14ac:dyDescent="0.25">
      <c r="C17" s="1"/>
      <c r="D17" s="1"/>
      <c r="E17" s="1"/>
      <c r="F17" s="1"/>
      <c r="G17" s="1"/>
      <c r="H17" s="1"/>
      <c r="I17" s="1"/>
      <c r="J17" s="1"/>
      <c r="K17" s="1"/>
    </row>
    <row r="18" spans="3:11" x14ac:dyDescent="0.25">
      <c r="C18" s="1"/>
      <c r="D18" s="1"/>
      <c r="E18" s="1"/>
      <c r="F18" s="1"/>
      <c r="G18" s="1"/>
      <c r="H18" s="1"/>
      <c r="I18" s="1"/>
      <c r="J18" s="1"/>
      <c r="K18" s="1"/>
    </row>
    <row r="19" spans="3:11" x14ac:dyDescent="0.25">
      <c r="C19" s="1"/>
      <c r="D19" s="1"/>
      <c r="E19" s="1"/>
      <c r="F19" s="1"/>
      <c r="G19" s="1"/>
      <c r="H19" s="1"/>
      <c r="I19" s="1"/>
      <c r="J19" s="1"/>
      <c r="K19" s="1"/>
    </row>
    <row r="20" spans="3:11" x14ac:dyDescent="0.25">
      <c r="C20" s="1"/>
      <c r="D20" s="1"/>
      <c r="E20" s="1"/>
      <c r="F20" s="1"/>
      <c r="G20" s="1"/>
      <c r="H20" s="1"/>
      <c r="I20" s="1"/>
      <c r="J20" s="1"/>
      <c r="K20" s="1"/>
    </row>
    <row r="21" spans="3:11" x14ac:dyDescent="0.25">
      <c r="C21" s="1"/>
      <c r="D21" s="1"/>
      <c r="E21" s="1"/>
      <c r="F21" s="1"/>
      <c r="G21" s="1"/>
      <c r="H21" s="1"/>
      <c r="I21" s="1"/>
      <c r="J21" s="1"/>
      <c r="K21" s="1"/>
    </row>
    <row r="22" spans="3:11" x14ac:dyDescent="0.25">
      <c r="C22" s="1"/>
      <c r="D22" s="1"/>
      <c r="E22" s="1"/>
      <c r="F22" s="1"/>
      <c r="G22" s="1"/>
      <c r="H22" s="1"/>
      <c r="I22" s="1"/>
      <c r="J22" s="1"/>
      <c r="K22" s="1"/>
    </row>
    <row r="23" spans="3:11" x14ac:dyDescent="0.25">
      <c r="C23" s="1"/>
      <c r="D23" s="1"/>
      <c r="E23" s="1"/>
      <c r="F23" s="1"/>
      <c r="G23" s="1"/>
      <c r="H23" s="1"/>
      <c r="I23" s="1"/>
      <c r="J23" s="1"/>
      <c r="K23" s="1"/>
    </row>
    <row r="24" spans="3:11" x14ac:dyDescent="0.25">
      <c r="C24" s="1"/>
      <c r="D24" s="1"/>
      <c r="E24" s="1"/>
      <c r="F24" s="1"/>
      <c r="G24" s="1"/>
      <c r="H24" s="1"/>
      <c r="I24" s="1"/>
      <c r="J24" s="1"/>
      <c r="K24" s="1"/>
    </row>
    <row r="25" spans="3:11" x14ac:dyDescent="0.25">
      <c r="C25" s="1"/>
      <c r="D25" s="1"/>
      <c r="E25" s="1"/>
      <c r="F25" s="1"/>
      <c r="G25" s="1"/>
      <c r="H25" s="1"/>
      <c r="I25" s="1"/>
      <c r="J25" s="1"/>
      <c r="K25" s="1"/>
    </row>
    <row r="26" spans="3:11" x14ac:dyDescent="0.25">
      <c r="C26" s="1"/>
      <c r="D26" s="1"/>
      <c r="E26" s="1"/>
      <c r="F26" s="1"/>
      <c r="G26" s="1"/>
      <c r="H26" s="1"/>
      <c r="I26" s="1"/>
      <c r="J26" s="1"/>
      <c r="K26" s="1"/>
    </row>
    <row r="27" spans="3:11" x14ac:dyDescent="0.25">
      <c r="C27" s="1"/>
      <c r="D27" s="1"/>
      <c r="E27" s="1"/>
      <c r="F27" s="1"/>
      <c r="G27" s="1"/>
      <c r="H27" s="1"/>
      <c r="I27" s="1"/>
      <c r="J27" s="1"/>
      <c r="K27" s="1"/>
    </row>
    <row r="28" spans="3:11" x14ac:dyDescent="0.25">
      <c r="C28" s="1"/>
      <c r="D28" s="1"/>
      <c r="E28" s="1"/>
      <c r="F28" s="1"/>
      <c r="G28" s="1"/>
      <c r="H28" s="1"/>
      <c r="I28" s="1"/>
      <c r="J28" s="1"/>
      <c r="K28" s="1"/>
    </row>
    <row r="29" spans="3:11" x14ac:dyDescent="0.25">
      <c r="C29" s="1"/>
      <c r="D29" s="1"/>
      <c r="E29" s="1"/>
      <c r="F29" s="1"/>
      <c r="G29" s="1"/>
      <c r="H29" s="1"/>
      <c r="I29" s="1"/>
      <c r="J29" s="1"/>
      <c r="K29" s="1"/>
    </row>
    <row r="30" spans="3:11" x14ac:dyDescent="0.25">
      <c r="C30" s="1"/>
      <c r="D30" s="1"/>
      <c r="E30" s="1"/>
      <c r="F30" s="1"/>
      <c r="G30" s="1"/>
      <c r="H30" s="1"/>
      <c r="I30" s="1"/>
      <c r="J30" s="1"/>
      <c r="K30" s="1"/>
    </row>
    <row r="31" spans="3:11" x14ac:dyDescent="0.25">
      <c r="C31" s="1"/>
      <c r="D31" s="1"/>
      <c r="E31" s="1"/>
      <c r="F31" s="1"/>
      <c r="G31" s="1"/>
      <c r="H31" s="1"/>
      <c r="I31" s="1"/>
      <c r="J31" s="1"/>
      <c r="K31" s="1"/>
    </row>
    <row r="32" spans="3:11" x14ac:dyDescent="0.25">
      <c r="C32" s="1"/>
      <c r="D32" s="1"/>
      <c r="E32" s="1"/>
      <c r="F32" s="1"/>
      <c r="G32" s="1"/>
      <c r="H32" s="1"/>
      <c r="I32" s="1"/>
      <c r="J32" s="1"/>
      <c r="K32" s="1"/>
    </row>
    <row r="33" spans="3:11" x14ac:dyDescent="0.25">
      <c r="C33" s="1"/>
      <c r="D33" s="1"/>
      <c r="E33" s="1"/>
      <c r="F33" s="1"/>
      <c r="G33" s="1"/>
      <c r="H33" s="1"/>
      <c r="I33" s="1"/>
      <c r="J33" s="1"/>
      <c r="K33" s="1"/>
    </row>
    <row r="34" spans="3:11" x14ac:dyDescent="0.25">
      <c r="C34" s="1"/>
      <c r="D34" s="1"/>
      <c r="E34" s="1"/>
      <c r="F34" s="1"/>
      <c r="G34" s="1"/>
      <c r="H34" s="1"/>
      <c r="I34" s="1"/>
      <c r="J34" s="1"/>
      <c r="K34" s="1"/>
    </row>
    <row r="35" spans="3:11" x14ac:dyDescent="0.25">
      <c r="C35" s="1"/>
      <c r="D35" s="1"/>
      <c r="E35" s="1"/>
      <c r="F35" s="1"/>
      <c r="G35" s="1"/>
      <c r="H35" s="1"/>
      <c r="I35" s="1"/>
      <c r="J35" s="1"/>
      <c r="K35" s="1"/>
    </row>
    <row r="36" spans="3:11" x14ac:dyDescent="0.25">
      <c r="C36" s="1"/>
      <c r="D36" s="1"/>
      <c r="E36" s="1"/>
      <c r="F36" s="1"/>
      <c r="G36" s="1"/>
      <c r="H36" s="1"/>
      <c r="I36" s="1"/>
      <c r="J36" s="1"/>
      <c r="K36" s="1"/>
    </row>
    <row r="37" spans="3:11" x14ac:dyDescent="0.25">
      <c r="C37" s="1"/>
      <c r="D37" s="1"/>
      <c r="E37" s="1"/>
      <c r="F37" s="1"/>
      <c r="G37" s="1"/>
      <c r="H37" s="1"/>
      <c r="I37" s="1"/>
      <c r="J37" s="1"/>
      <c r="K37" s="1"/>
    </row>
    <row r="38" spans="3:11" x14ac:dyDescent="0.25">
      <c r="C38" s="1"/>
      <c r="D38" s="1"/>
      <c r="E38" s="1"/>
      <c r="F38" s="1"/>
      <c r="G38" s="1"/>
      <c r="H38" s="1"/>
      <c r="I38" s="1"/>
      <c r="J38" s="1"/>
      <c r="K38" s="1"/>
    </row>
    <row r="39" spans="3:11" x14ac:dyDescent="0.25">
      <c r="C39" s="1"/>
      <c r="D39" s="1"/>
      <c r="E39" s="1"/>
      <c r="F39" s="1"/>
      <c r="G39" s="1"/>
      <c r="H39" s="1"/>
      <c r="I39" s="1"/>
      <c r="J39" s="1"/>
      <c r="K39" s="1"/>
    </row>
    <row r="40" spans="3:11" x14ac:dyDescent="0.25">
      <c r="C40" s="1"/>
      <c r="D40" s="1"/>
      <c r="E40" s="1"/>
      <c r="F40" s="1"/>
      <c r="G40" s="1"/>
      <c r="H40" s="1"/>
      <c r="I40" s="1"/>
      <c r="J40" s="1"/>
      <c r="K40" s="1"/>
    </row>
    <row r="41" spans="3:11" x14ac:dyDescent="0.25">
      <c r="C41" s="1"/>
      <c r="D41" s="1"/>
      <c r="E41" s="1"/>
      <c r="F41" s="1"/>
      <c r="G41" s="1"/>
      <c r="H41" s="1"/>
      <c r="I41" s="1"/>
      <c r="J41" s="1"/>
      <c r="K41" s="1"/>
    </row>
    <row r="42" spans="3:11" x14ac:dyDescent="0.25">
      <c r="C42" s="1"/>
      <c r="D42" s="1"/>
      <c r="E42" s="1"/>
      <c r="F42" s="1"/>
      <c r="G42" s="1"/>
      <c r="H42" s="1"/>
      <c r="I42" s="1"/>
      <c r="J42" s="1"/>
      <c r="K42" s="1"/>
    </row>
    <row r="43" spans="3:11" x14ac:dyDescent="0.25">
      <c r="C43" s="1"/>
      <c r="D43" s="1"/>
      <c r="E43" s="1"/>
      <c r="F43" s="1"/>
      <c r="G43" s="1"/>
      <c r="H43" s="1"/>
      <c r="I43" s="1"/>
      <c r="J43" s="1"/>
      <c r="K43" s="1"/>
    </row>
    <row r="44" spans="3:11" x14ac:dyDescent="0.25">
      <c r="C44" s="1"/>
      <c r="D44" s="1"/>
      <c r="E44" s="1"/>
      <c r="F44" s="1"/>
      <c r="G44" s="1"/>
      <c r="H44" s="1"/>
      <c r="I44" s="1"/>
      <c r="J44" s="1"/>
      <c r="K44" s="1"/>
    </row>
    <row r="45" spans="3:11" x14ac:dyDescent="0.25">
      <c r="C45" s="1"/>
      <c r="D45" s="1"/>
      <c r="E45" s="1"/>
      <c r="F45" s="1"/>
      <c r="G45" s="1"/>
      <c r="H45" s="1"/>
      <c r="I45" s="1"/>
      <c r="J45" s="1"/>
      <c r="K45" s="1"/>
    </row>
    <row r="46" spans="3:11" x14ac:dyDescent="0.25">
      <c r="C46" s="1"/>
      <c r="D46" s="1"/>
      <c r="E46" s="1"/>
      <c r="F46" s="1"/>
      <c r="G46" s="1"/>
      <c r="H46" s="1"/>
      <c r="I46" s="1"/>
      <c r="J46" s="1"/>
      <c r="K46" s="1"/>
    </row>
    <row r="47" spans="3:11" x14ac:dyDescent="0.25">
      <c r="C47" s="1"/>
      <c r="D47" s="1"/>
      <c r="E47" s="1"/>
      <c r="F47" s="1"/>
      <c r="G47" s="1"/>
      <c r="H47" s="1"/>
      <c r="I47" s="1"/>
      <c r="J47" s="1"/>
      <c r="K47" s="1"/>
    </row>
    <row r="48" spans="3:11" x14ac:dyDescent="0.25">
      <c r="C48" s="1"/>
      <c r="D48" s="1"/>
      <c r="E48" s="1"/>
      <c r="F48" s="1"/>
      <c r="G48" s="1"/>
      <c r="H48" s="1"/>
      <c r="I48" s="1"/>
      <c r="J48" s="1"/>
      <c r="K48" s="1"/>
    </row>
    <row r="49" spans="3:11" x14ac:dyDescent="0.25">
      <c r="C49" s="1"/>
      <c r="D49" s="1"/>
      <c r="E49" s="1"/>
      <c r="F49" s="1"/>
      <c r="G49" s="1"/>
      <c r="H49" s="1"/>
      <c r="I49" s="1"/>
      <c r="J49" s="1"/>
      <c r="K49" s="1"/>
    </row>
    <row r="50" spans="3:11" x14ac:dyDescent="0.25">
      <c r="C50" s="1"/>
      <c r="D50" s="1"/>
      <c r="E50" s="1"/>
      <c r="F50" s="1"/>
      <c r="G50" s="1"/>
      <c r="H50" s="1"/>
      <c r="I50" s="1"/>
      <c r="J50" s="1"/>
      <c r="K50" s="1"/>
    </row>
    <row r="51" spans="3:11" x14ac:dyDescent="0.25">
      <c r="C51" s="1"/>
      <c r="D51" s="1"/>
      <c r="E51" s="1"/>
      <c r="F51" s="1"/>
      <c r="G51" s="1"/>
      <c r="H51" s="1"/>
      <c r="I51" s="1"/>
      <c r="J51" s="1"/>
      <c r="K51" s="1"/>
    </row>
    <row r="52" spans="3:11" x14ac:dyDescent="0.25">
      <c r="C52" s="1"/>
      <c r="D52" s="1"/>
      <c r="E52" s="1"/>
      <c r="F52" s="1"/>
      <c r="G52" s="1"/>
      <c r="H52" s="1"/>
      <c r="I52" s="1"/>
      <c r="J52" s="1"/>
      <c r="K52" s="1"/>
    </row>
    <row r="53" spans="3:11" x14ac:dyDescent="0.25">
      <c r="C53" s="1"/>
      <c r="D53" s="1"/>
      <c r="E53" s="1"/>
      <c r="F53" s="1"/>
      <c r="G53" s="1"/>
      <c r="H53" s="1"/>
      <c r="I53" s="1"/>
      <c r="J53" s="1"/>
      <c r="K53" s="1"/>
    </row>
  </sheetData>
  <hyperlinks>
    <hyperlink ref="J5" r:id="rId1"/>
    <hyperlink ref="L5" r:id="rId2"/>
    <hyperlink ref="N5" r:id="rId3"/>
  </hyperlinks>
  <pageMargins left="0.39370078740157483" right="0.39370078740157483" top="0.39370078740157483" bottom="0.39370078740157483" header="0.31496062992125984" footer="0.31496062992125984"/>
  <pageSetup scale="85" orientation="landscape" horizontalDpi="1200" verticalDpi="1200"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"/>
  <sheetViews>
    <sheetView workbookViewId="0">
      <selection activeCell="D16" sqref="D16"/>
    </sheetView>
  </sheetViews>
  <sheetFormatPr baseColWidth="10" defaultColWidth="150.140625" defaultRowHeight="15" x14ac:dyDescent="0.25"/>
  <cols>
    <col min="1" max="1" width="11.42578125" bestFit="1" customWidth="1"/>
    <col min="2" max="2" width="29.85546875" bestFit="1" customWidth="1"/>
    <col min="3" max="3" width="8.7109375" bestFit="1" customWidth="1"/>
    <col min="4" max="4" width="4.42578125" bestFit="1" customWidth="1"/>
    <col min="5" max="5" width="64.28515625" bestFit="1" customWidth="1"/>
    <col min="6" max="6" width="9.140625" bestFit="1" customWidth="1"/>
    <col min="7" max="7" width="7" bestFit="1" customWidth="1"/>
    <col min="8" max="8" width="14.5703125" customWidth="1"/>
  </cols>
  <sheetData>
    <row r="1" spans="1:9" x14ac:dyDescent="0.25">
      <c r="A1" s="27" t="s">
        <v>72</v>
      </c>
      <c r="B1" s="27" t="s">
        <v>73</v>
      </c>
      <c r="C1" s="27" t="s">
        <v>74</v>
      </c>
      <c r="D1" s="27" t="s">
        <v>75</v>
      </c>
      <c r="E1" s="27" t="s">
        <v>76</v>
      </c>
      <c r="F1" s="27" t="s">
        <v>77</v>
      </c>
      <c r="G1" s="27" t="s">
        <v>78</v>
      </c>
      <c r="H1" s="27" t="s">
        <v>79</v>
      </c>
    </row>
    <row r="2" spans="1:9" x14ac:dyDescent="0.25">
      <c r="A2" s="28">
        <v>27</v>
      </c>
      <c r="B2" s="29" t="s">
        <v>80</v>
      </c>
      <c r="C2" s="30">
        <v>40576</v>
      </c>
      <c r="D2" s="29" t="s">
        <v>81</v>
      </c>
      <c r="E2" s="29" t="s">
        <v>83</v>
      </c>
      <c r="F2" s="29" t="s">
        <v>82</v>
      </c>
      <c r="G2" s="29" t="s">
        <v>84</v>
      </c>
      <c r="H2" s="31">
        <v>9600</v>
      </c>
    </row>
    <row r="3" spans="1:9" x14ac:dyDescent="0.25">
      <c r="A3" s="28">
        <v>27</v>
      </c>
      <c r="B3" s="29" t="s">
        <v>80</v>
      </c>
      <c r="C3" s="30">
        <v>41201.713622685187</v>
      </c>
      <c r="D3" s="29" t="s">
        <v>85</v>
      </c>
      <c r="E3" s="29" t="s">
        <v>86</v>
      </c>
      <c r="F3" s="29" t="s">
        <v>82</v>
      </c>
      <c r="G3" s="29" t="s">
        <v>84</v>
      </c>
      <c r="H3" s="31">
        <v>16800</v>
      </c>
      <c r="I3" s="10"/>
    </row>
  </sheetData>
  <pageMargins left="0.39370078740157483" right="0.39370078740157483" top="0.39370078740157483" bottom="0.39370078740157483" header="0.31496062992125984" footer="0.31496062992125984"/>
  <pageSetup scale="80" orientation="landscape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34"/>
  <sheetViews>
    <sheetView workbookViewId="0">
      <selection activeCell="A42" sqref="A42"/>
    </sheetView>
  </sheetViews>
  <sheetFormatPr baseColWidth="10" defaultRowHeight="15" x14ac:dyDescent="0.25"/>
  <cols>
    <col min="1" max="1" width="62.5703125" customWidth="1"/>
    <col min="2" max="2" width="17.42578125" customWidth="1"/>
    <col min="3" max="3" width="19.140625" customWidth="1"/>
    <col min="4" max="4" width="21.7109375" bestFit="1" customWidth="1"/>
    <col min="5" max="5" width="17.140625" bestFit="1" customWidth="1"/>
    <col min="6" max="6" width="16.85546875" bestFit="1" customWidth="1"/>
  </cols>
  <sheetData>
    <row r="1" spans="1:8" x14ac:dyDescent="0.25">
      <c r="A1" s="3" t="s">
        <v>20</v>
      </c>
      <c r="B1" s="3"/>
      <c r="C1" s="3" t="s">
        <v>21</v>
      </c>
      <c r="D1" s="3" t="s">
        <v>22</v>
      </c>
      <c r="E1" s="3" t="s">
        <v>23</v>
      </c>
      <c r="F1" s="3" t="s">
        <v>24</v>
      </c>
      <c r="G1" s="3" t="s">
        <v>25</v>
      </c>
      <c r="H1" s="4" t="s">
        <v>26</v>
      </c>
    </row>
    <row r="2" spans="1:8" x14ac:dyDescent="0.25">
      <c r="A2" s="5" t="s">
        <v>27</v>
      </c>
      <c r="B2" s="5"/>
      <c r="C2" s="5" t="s">
        <v>28</v>
      </c>
      <c r="D2" s="5"/>
      <c r="E2" s="5"/>
      <c r="F2" s="7">
        <v>5000</v>
      </c>
      <c r="G2" s="5"/>
      <c r="H2" s="6"/>
    </row>
    <row r="3" spans="1:8" x14ac:dyDescent="0.25">
      <c r="A3" s="5" t="s">
        <v>29</v>
      </c>
      <c r="B3" s="5"/>
      <c r="C3" s="5" t="s">
        <v>28</v>
      </c>
      <c r="D3" s="5"/>
      <c r="E3" s="5"/>
      <c r="F3" s="7">
        <v>2700</v>
      </c>
      <c r="G3" s="5"/>
      <c r="H3" s="6"/>
    </row>
    <row r="4" spans="1:8" x14ac:dyDescent="0.25">
      <c r="A4" s="5" t="s">
        <v>30</v>
      </c>
      <c r="B4" s="5"/>
      <c r="C4" s="5" t="s">
        <v>31</v>
      </c>
      <c r="D4" s="5"/>
      <c r="E4" s="5"/>
      <c r="F4" s="7">
        <v>2800</v>
      </c>
      <c r="G4" s="5"/>
      <c r="H4" s="6"/>
    </row>
    <row r="5" spans="1:8" x14ac:dyDescent="0.25">
      <c r="A5" s="5" t="s">
        <v>32</v>
      </c>
      <c r="B5" s="5"/>
      <c r="C5" s="5" t="s">
        <v>31</v>
      </c>
      <c r="D5" s="5"/>
      <c r="E5" s="5"/>
      <c r="F5" s="7">
        <v>8500</v>
      </c>
      <c r="G5" s="5"/>
      <c r="H5" s="6"/>
    </row>
    <row r="6" spans="1:8" ht="5.25" customHeight="1" x14ac:dyDescent="0.25"/>
    <row r="7" spans="1:8" x14ac:dyDescent="0.25">
      <c r="A7" s="19">
        <v>2013</v>
      </c>
      <c r="B7" s="19" t="s">
        <v>47</v>
      </c>
      <c r="C7" s="22" t="s">
        <v>38</v>
      </c>
      <c r="D7" s="19" t="s">
        <v>39</v>
      </c>
      <c r="E7" s="19" t="s">
        <v>40</v>
      </c>
      <c r="F7" s="19" t="s">
        <v>41</v>
      </c>
    </row>
    <row r="8" spans="1:8" x14ac:dyDescent="0.25">
      <c r="A8" s="24" t="s">
        <v>46</v>
      </c>
      <c r="B8" s="25">
        <v>17902.53</v>
      </c>
      <c r="C8" s="12"/>
      <c r="D8" s="12"/>
      <c r="E8" s="12"/>
      <c r="F8" s="12"/>
    </row>
    <row r="9" spans="1:8" x14ac:dyDescent="0.25">
      <c r="A9" s="8" t="s">
        <v>43</v>
      </c>
      <c r="B9" s="8"/>
      <c r="C9" s="1"/>
      <c r="D9" s="1"/>
      <c r="E9" s="1"/>
      <c r="F9" s="1">
        <v>8500</v>
      </c>
    </row>
    <row r="10" spans="1:8" x14ac:dyDescent="0.25">
      <c r="A10" s="8" t="s">
        <v>42</v>
      </c>
      <c r="B10" s="8"/>
      <c r="C10" s="1"/>
      <c r="D10" s="1"/>
      <c r="E10" s="1"/>
      <c r="F10" s="1">
        <v>8500</v>
      </c>
    </row>
    <row r="11" spans="1:8" x14ac:dyDescent="0.25">
      <c r="A11" s="8" t="s">
        <v>33</v>
      </c>
      <c r="B11" s="8"/>
      <c r="C11" s="11">
        <v>5000</v>
      </c>
      <c r="D11" s="11">
        <v>2700</v>
      </c>
      <c r="E11" s="1">
        <v>2800</v>
      </c>
      <c r="F11" s="1">
        <v>8500</v>
      </c>
      <c r="G11" s="9">
        <f t="shared" ref="G11:G16" si="0">C11+D11+E11</f>
        <v>10500</v>
      </c>
      <c r="H11" s="9">
        <v>27.29</v>
      </c>
    </row>
    <row r="12" spans="1:8" x14ac:dyDescent="0.25">
      <c r="A12" s="8" t="s">
        <v>34</v>
      </c>
      <c r="B12" s="8"/>
      <c r="C12" s="11">
        <v>5000</v>
      </c>
      <c r="D12" s="11">
        <v>2700</v>
      </c>
      <c r="E12" s="1">
        <v>2800</v>
      </c>
      <c r="F12" s="1">
        <v>8500</v>
      </c>
      <c r="G12" s="9">
        <f t="shared" si="0"/>
        <v>10500</v>
      </c>
      <c r="H12" s="9">
        <v>30.2</v>
      </c>
    </row>
    <row r="13" spans="1:8" x14ac:dyDescent="0.25">
      <c r="A13" s="8" t="s">
        <v>35</v>
      </c>
      <c r="B13" s="8"/>
      <c r="C13" s="11">
        <v>5000</v>
      </c>
      <c r="D13" s="11">
        <v>2700</v>
      </c>
      <c r="E13" s="1">
        <v>2800</v>
      </c>
      <c r="F13" s="1">
        <v>8500</v>
      </c>
      <c r="G13" s="9">
        <f t="shared" si="0"/>
        <v>10500</v>
      </c>
      <c r="H13" s="10">
        <v>32.51</v>
      </c>
    </row>
    <row r="14" spans="1:8" x14ac:dyDescent="0.25">
      <c r="A14" s="8" t="s">
        <v>36</v>
      </c>
      <c r="B14" s="8"/>
      <c r="C14" s="11">
        <v>5000</v>
      </c>
      <c r="D14" s="11">
        <v>2700</v>
      </c>
      <c r="E14" s="1">
        <v>2800</v>
      </c>
      <c r="F14" s="1">
        <v>8500</v>
      </c>
      <c r="G14" s="9">
        <f t="shared" si="0"/>
        <v>10500</v>
      </c>
      <c r="H14" s="9">
        <v>36.450000000000003</v>
      </c>
    </row>
    <row r="15" spans="1:8" x14ac:dyDescent="0.25">
      <c r="A15" s="8" t="s">
        <v>37</v>
      </c>
      <c r="B15" s="8"/>
      <c r="C15" s="11">
        <v>5000</v>
      </c>
      <c r="D15" s="11">
        <v>2700</v>
      </c>
      <c r="E15" s="1">
        <v>2800</v>
      </c>
      <c r="F15" s="1">
        <v>8500</v>
      </c>
      <c r="G15" s="9">
        <f t="shared" si="0"/>
        <v>10500</v>
      </c>
      <c r="H15" s="9">
        <v>42.01</v>
      </c>
    </row>
    <row r="16" spans="1:8" x14ac:dyDescent="0.25">
      <c r="A16" s="8" t="s">
        <v>44</v>
      </c>
      <c r="B16" s="8"/>
      <c r="C16" s="1"/>
      <c r="D16" s="1"/>
      <c r="E16" s="1">
        <v>2800</v>
      </c>
      <c r="F16" s="1"/>
      <c r="G16" s="9">
        <f t="shared" si="0"/>
        <v>2800</v>
      </c>
      <c r="H16" s="9">
        <v>56.49</v>
      </c>
    </row>
    <row r="17" spans="1:11" ht="6" customHeight="1" x14ac:dyDescent="0.25">
      <c r="A17" s="8"/>
      <c r="B17" s="8"/>
      <c r="C17" s="1"/>
      <c r="D17" s="1"/>
      <c r="E17" s="1"/>
      <c r="F17" s="1"/>
    </row>
    <row r="18" spans="1:11" x14ac:dyDescent="0.25">
      <c r="E18" s="19" t="s">
        <v>59</v>
      </c>
      <c r="F18" s="9">
        <f>SUM(B8:F16)</f>
        <v>132702.53</v>
      </c>
      <c r="G18" s="10"/>
    </row>
    <row r="19" spans="1:11" x14ac:dyDescent="0.25">
      <c r="E19" s="19" t="s">
        <v>52</v>
      </c>
      <c r="F19" s="9">
        <f>E27</f>
        <v>28969.88</v>
      </c>
    </row>
    <row r="20" spans="1:11" ht="21" x14ac:dyDescent="0.35">
      <c r="A20" s="8"/>
      <c r="B20" s="15"/>
      <c r="E20" s="20" t="s">
        <v>60</v>
      </c>
      <c r="F20" s="23">
        <f>F18-F19</f>
        <v>103732.65</v>
      </c>
    </row>
    <row r="21" spans="1:11" ht="21" x14ac:dyDescent="0.35">
      <c r="A21" s="20" t="s">
        <v>54</v>
      </c>
      <c r="C21" s="1"/>
      <c r="D21" s="1"/>
      <c r="E21" s="1"/>
      <c r="F21" s="1"/>
      <c r="G21" s="1"/>
      <c r="H21" s="1"/>
      <c r="I21" s="1"/>
      <c r="J21" s="1"/>
      <c r="K21" s="1"/>
    </row>
    <row r="22" spans="1:11" x14ac:dyDescent="0.25">
      <c r="A22" t="s">
        <v>64</v>
      </c>
      <c r="C22" s="1">
        <v>2000</v>
      </c>
      <c r="D22" s="1"/>
      <c r="E22" s="1"/>
      <c r="F22" s="1"/>
      <c r="G22" s="1"/>
      <c r="H22" s="1"/>
      <c r="I22" s="1"/>
      <c r="J22" s="1"/>
      <c r="K22" s="1"/>
    </row>
    <row r="23" spans="1:11" x14ac:dyDescent="0.25">
      <c r="A23" s="13" t="s">
        <v>63</v>
      </c>
      <c r="B23" s="13"/>
      <c r="C23" s="14">
        <v>4000</v>
      </c>
      <c r="E23" s="1"/>
      <c r="F23" s="1"/>
      <c r="G23" s="1"/>
      <c r="H23" s="1"/>
      <c r="I23" s="1"/>
      <c r="J23" s="1"/>
      <c r="K23" s="1"/>
    </row>
    <row r="24" spans="1:11" x14ac:dyDescent="0.25">
      <c r="A24" s="13" t="s">
        <v>62</v>
      </c>
      <c r="B24" s="13"/>
      <c r="C24" s="14">
        <v>500</v>
      </c>
      <c r="D24" s="1"/>
      <c r="E24" s="1"/>
      <c r="F24" s="1"/>
      <c r="G24" s="1"/>
      <c r="H24" s="1"/>
      <c r="I24" s="1"/>
      <c r="J24" s="1"/>
      <c r="K24" s="1"/>
    </row>
    <row r="25" spans="1:11" x14ac:dyDescent="0.25">
      <c r="A25" s="13" t="s">
        <v>62</v>
      </c>
      <c r="B25" s="13"/>
      <c r="C25" s="14">
        <v>500</v>
      </c>
      <c r="D25" s="1"/>
      <c r="E25" s="21"/>
      <c r="F25" s="1"/>
      <c r="G25" s="1"/>
      <c r="H25" s="1"/>
      <c r="I25" s="1"/>
      <c r="J25" s="1"/>
      <c r="K25" s="1"/>
    </row>
    <row r="26" spans="1:11" x14ac:dyDescent="0.25">
      <c r="A26" s="13" t="s">
        <v>61</v>
      </c>
      <c r="B26" s="13"/>
      <c r="C26" s="14">
        <v>6308.52</v>
      </c>
      <c r="D26" s="1"/>
      <c r="E26" s="21" t="s">
        <v>56</v>
      </c>
      <c r="F26" s="1"/>
      <c r="G26" s="1"/>
      <c r="H26" s="1"/>
      <c r="I26" s="1"/>
      <c r="J26" s="1"/>
      <c r="K26" s="1"/>
    </row>
    <row r="27" spans="1:11" x14ac:dyDescent="0.25">
      <c r="A27" s="13" t="s">
        <v>53</v>
      </c>
      <c r="C27" s="1">
        <v>15661.36</v>
      </c>
      <c r="D27" s="1"/>
      <c r="E27" s="21">
        <f>SUM(C22:C27)</f>
        <v>28969.88</v>
      </c>
      <c r="F27" s="1"/>
      <c r="G27" s="1"/>
      <c r="H27" s="1"/>
      <c r="I27" s="1"/>
      <c r="J27" s="1"/>
      <c r="K27" s="1"/>
    </row>
    <row r="28" spans="1:11" x14ac:dyDescent="0.25">
      <c r="D28" s="1"/>
      <c r="E28" s="1"/>
      <c r="F28" s="1"/>
      <c r="G28" s="1"/>
      <c r="H28" s="1"/>
      <c r="I28" s="1"/>
      <c r="J28" s="1"/>
      <c r="K28" s="1"/>
    </row>
    <row r="29" spans="1:11" ht="21" x14ac:dyDescent="0.35">
      <c r="A29" s="20" t="s">
        <v>55</v>
      </c>
      <c r="C29" s="1"/>
      <c r="D29" s="1"/>
      <c r="E29" s="21" t="s">
        <v>56</v>
      </c>
      <c r="F29" s="1"/>
      <c r="G29" s="1"/>
      <c r="H29" s="1"/>
      <c r="I29" s="1"/>
      <c r="J29" s="1"/>
      <c r="K29" s="1"/>
    </row>
    <row r="30" spans="1:11" x14ac:dyDescent="0.25">
      <c r="A30" t="s">
        <v>45</v>
      </c>
      <c r="C30" s="11">
        <v>38500</v>
      </c>
      <c r="D30" s="1"/>
      <c r="E30" s="21">
        <f>C30</f>
        <v>38500</v>
      </c>
      <c r="F30" s="1"/>
      <c r="G30" s="1"/>
      <c r="H30" s="1"/>
      <c r="I30" s="1"/>
      <c r="J30" s="1"/>
      <c r="K30" s="1"/>
    </row>
    <row r="31" spans="1:11" x14ac:dyDescent="0.25">
      <c r="C31" s="1"/>
      <c r="D31" s="1"/>
      <c r="E31" s="21"/>
      <c r="F31" s="1"/>
      <c r="G31" s="1"/>
      <c r="H31" s="1"/>
      <c r="I31" s="1"/>
      <c r="J31" s="1"/>
      <c r="K31" s="1"/>
    </row>
    <row r="32" spans="1:11" x14ac:dyDescent="0.25">
      <c r="A32" s="13" t="s">
        <v>57</v>
      </c>
      <c r="C32" s="1">
        <v>1000</v>
      </c>
      <c r="D32" s="1"/>
      <c r="E32" s="21"/>
      <c r="F32" s="1"/>
      <c r="G32" s="1"/>
      <c r="H32" s="1"/>
      <c r="I32" s="1"/>
      <c r="J32" s="1"/>
      <c r="K32" s="1"/>
    </row>
    <row r="33" spans="1:11" x14ac:dyDescent="0.25">
      <c r="A33" s="13" t="s">
        <v>57</v>
      </c>
      <c r="C33" s="1">
        <v>12000</v>
      </c>
      <c r="D33" s="1"/>
      <c r="E33" s="21" t="s">
        <v>56</v>
      </c>
      <c r="F33" s="1"/>
      <c r="G33" s="1"/>
      <c r="H33" s="1"/>
      <c r="I33" s="1"/>
      <c r="J33" s="1"/>
      <c r="K33" s="1"/>
    </row>
    <row r="34" spans="1:11" x14ac:dyDescent="0.25">
      <c r="A34" s="13" t="s">
        <v>57</v>
      </c>
      <c r="C34" s="1">
        <v>5500</v>
      </c>
      <c r="D34" s="1"/>
      <c r="E34" s="21">
        <f>SUM(C32:C34)</f>
        <v>18500</v>
      </c>
      <c r="F34" s="1"/>
      <c r="G34" s="1"/>
      <c r="H34" s="1"/>
      <c r="I34" s="1"/>
      <c r="J34" s="1"/>
      <c r="K34" s="1"/>
    </row>
    <row r="35" spans="1:11" x14ac:dyDescent="0.25">
      <c r="C35" s="1"/>
      <c r="D35" s="1"/>
      <c r="E35" s="1"/>
      <c r="F35" s="1"/>
      <c r="G35" s="1"/>
      <c r="H35" s="1"/>
      <c r="I35" s="1"/>
      <c r="J35" s="1"/>
      <c r="K35" s="1"/>
    </row>
    <row r="36" spans="1:11" ht="21" x14ac:dyDescent="0.35">
      <c r="A36" s="20" t="s">
        <v>58</v>
      </c>
      <c r="B36" t="s">
        <v>65</v>
      </c>
      <c r="C36" s="1" t="s">
        <v>66</v>
      </c>
      <c r="D36" s="1" t="s">
        <v>67</v>
      </c>
      <c r="E36" s="1"/>
      <c r="F36" s="1"/>
      <c r="G36" s="1"/>
      <c r="H36" s="1"/>
      <c r="I36" s="1"/>
      <c r="J36" s="1"/>
      <c r="K36" s="1"/>
    </row>
    <row r="37" spans="1:11" x14ac:dyDescent="0.25">
      <c r="A37" s="8" t="s">
        <v>48</v>
      </c>
      <c r="B37" s="16">
        <f>F20/4</f>
        <v>25933.162499999999</v>
      </c>
      <c r="C37" s="17">
        <f>E30</f>
        <v>38500</v>
      </c>
      <c r="D37" s="18">
        <f>B37-C37</f>
        <v>-12566.837500000001</v>
      </c>
      <c r="E37" s="1"/>
      <c r="F37" s="1"/>
      <c r="G37" s="1"/>
      <c r="H37" s="1"/>
      <c r="I37" s="1"/>
      <c r="J37" s="1"/>
      <c r="K37" s="1"/>
    </row>
    <row r="38" spans="1:11" x14ac:dyDescent="0.25">
      <c r="A38" s="8" t="s">
        <v>49</v>
      </c>
      <c r="B38" s="15">
        <v>25933.162499999999</v>
      </c>
      <c r="C38" s="1">
        <f>E34</f>
        <v>18500</v>
      </c>
      <c r="D38" s="10">
        <f>B38-C38</f>
        <v>7433.1624999999985</v>
      </c>
      <c r="E38" s="1"/>
      <c r="F38" s="1"/>
      <c r="G38" s="1"/>
      <c r="H38" s="1"/>
      <c r="I38" s="1"/>
      <c r="J38" s="1"/>
      <c r="K38" s="1"/>
    </row>
    <row r="39" spans="1:11" x14ac:dyDescent="0.25">
      <c r="A39" s="8" t="s">
        <v>50</v>
      </c>
      <c r="B39" s="15">
        <v>25933.162499999999</v>
      </c>
      <c r="C39" s="1">
        <v>0</v>
      </c>
      <c r="D39" s="10">
        <f>B39-C39</f>
        <v>25933.162499999999</v>
      </c>
      <c r="E39" s="1"/>
      <c r="F39" s="1"/>
      <c r="G39" s="1"/>
      <c r="H39" s="1"/>
      <c r="I39" s="1"/>
      <c r="J39" s="1"/>
      <c r="K39" s="1"/>
    </row>
    <row r="40" spans="1:11" x14ac:dyDescent="0.25">
      <c r="A40" s="8" t="s">
        <v>51</v>
      </c>
      <c r="B40" s="15">
        <v>25933.162499999999</v>
      </c>
      <c r="C40" s="1">
        <v>0</v>
      </c>
      <c r="D40" s="10">
        <f>B40-C40</f>
        <v>25933.162499999999</v>
      </c>
      <c r="E40" s="1"/>
      <c r="F40" s="1"/>
      <c r="G40" s="1"/>
      <c r="H40" s="1"/>
      <c r="I40" s="1"/>
      <c r="J40" s="1"/>
      <c r="K40" s="1"/>
    </row>
    <row r="41" spans="1:11" x14ac:dyDescent="0.25">
      <c r="C41" s="1"/>
      <c r="D41" s="1"/>
      <c r="E41" s="1"/>
      <c r="F41" s="1"/>
      <c r="G41" s="1"/>
      <c r="H41" s="1"/>
      <c r="I41" s="1"/>
      <c r="J41" s="1"/>
      <c r="K41" s="1"/>
    </row>
    <row r="42" spans="1:11" x14ac:dyDescent="0.25">
      <c r="C42" s="1"/>
      <c r="D42" s="1"/>
      <c r="E42" s="1"/>
      <c r="F42" s="1"/>
      <c r="G42" s="1"/>
      <c r="H42" s="1"/>
      <c r="I42" s="1"/>
      <c r="J42" s="1"/>
      <c r="K42" s="1"/>
    </row>
    <row r="43" spans="1:11" x14ac:dyDescent="0.25">
      <c r="C43" s="1"/>
      <c r="D43" s="1"/>
      <c r="E43" s="1"/>
      <c r="F43" s="1"/>
      <c r="G43" s="1"/>
      <c r="H43" s="1"/>
      <c r="I43" s="1"/>
      <c r="J43" s="1"/>
      <c r="K43" s="1"/>
    </row>
    <row r="44" spans="1:11" x14ac:dyDescent="0.25">
      <c r="C44" s="1"/>
      <c r="D44" s="1"/>
      <c r="E44" s="1"/>
      <c r="F44" s="1"/>
      <c r="G44" s="1"/>
      <c r="H44" s="1"/>
      <c r="I44" s="1"/>
      <c r="J44" s="1"/>
      <c r="K44" s="1"/>
    </row>
    <row r="45" spans="1:11" x14ac:dyDescent="0.25">
      <c r="C45" s="1"/>
      <c r="D45" s="1"/>
      <c r="E45" s="1"/>
      <c r="F45" s="1"/>
      <c r="G45" s="1"/>
      <c r="H45" s="1"/>
      <c r="I45" s="1"/>
      <c r="J45" s="1"/>
      <c r="K45" s="1"/>
    </row>
    <row r="46" spans="1:11" x14ac:dyDescent="0.25">
      <c r="C46" s="1"/>
      <c r="D46" s="1"/>
      <c r="E46" s="1"/>
      <c r="F46" s="1"/>
      <c r="G46" s="1"/>
      <c r="H46" s="1"/>
      <c r="I46" s="1"/>
      <c r="J46" s="1"/>
      <c r="K46" s="1"/>
    </row>
    <row r="47" spans="1:11" x14ac:dyDescent="0.25">
      <c r="C47" s="1"/>
      <c r="D47" s="1"/>
      <c r="E47" s="1"/>
      <c r="F47" s="1"/>
      <c r="G47" s="1"/>
      <c r="H47" s="1"/>
      <c r="I47" s="1"/>
      <c r="J47" s="1"/>
      <c r="K47" s="1"/>
    </row>
    <row r="48" spans="1:11" x14ac:dyDescent="0.25">
      <c r="C48" s="1"/>
      <c r="D48" s="1"/>
      <c r="E48" s="1"/>
      <c r="F48" s="1"/>
      <c r="G48" s="1"/>
      <c r="H48" s="1"/>
      <c r="I48" s="1"/>
      <c r="J48" s="1"/>
      <c r="K48" s="1"/>
    </row>
    <row r="49" spans="3:11" x14ac:dyDescent="0.25">
      <c r="C49" s="1"/>
      <c r="D49" s="1"/>
      <c r="E49" s="1"/>
      <c r="F49" s="1"/>
      <c r="G49" s="1"/>
      <c r="H49" s="1"/>
      <c r="I49" s="1"/>
      <c r="J49" s="1"/>
      <c r="K49" s="1"/>
    </row>
    <row r="50" spans="3:11" x14ac:dyDescent="0.25">
      <c r="C50" s="1"/>
      <c r="D50" s="1"/>
      <c r="E50" s="1"/>
      <c r="F50" s="1"/>
      <c r="G50" s="1"/>
      <c r="H50" s="1"/>
      <c r="I50" s="1"/>
      <c r="J50" s="1"/>
      <c r="K50" s="1"/>
    </row>
    <row r="51" spans="3:11" x14ac:dyDescent="0.25">
      <c r="C51" s="1"/>
      <c r="D51" s="1"/>
      <c r="E51" s="1"/>
      <c r="F51" s="1"/>
      <c r="G51" s="1"/>
      <c r="H51" s="1"/>
      <c r="I51" s="1"/>
      <c r="J51" s="1"/>
      <c r="K51" s="1"/>
    </row>
    <row r="52" spans="3:11" x14ac:dyDescent="0.25">
      <c r="C52" s="1"/>
      <c r="D52" s="1"/>
      <c r="E52" s="1"/>
      <c r="F52" s="1"/>
      <c r="G52" s="1"/>
      <c r="H52" s="1"/>
      <c r="I52" s="1"/>
      <c r="J52" s="1"/>
      <c r="K52" s="1"/>
    </row>
    <row r="53" spans="3:11" x14ac:dyDescent="0.25">
      <c r="C53" s="1"/>
      <c r="D53" s="1"/>
      <c r="E53" s="1"/>
      <c r="F53" s="1"/>
      <c r="G53" s="1"/>
      <c r="H53" s="1"/>
      <c r="I53" s="1"/>
      <c r="J53" s="1"/>
      <c r="K53" s="1"/>
    </row>
    <row r="54" spans="3:11" x14ac:dyDescent="0.25">
      <c r="C54" s="1"/>
      <c r="D54" s="1"/>
      <c r="E54" s="1"/>
      <c r="F54" s="1"/>
      <c r="G54" s="1"/>
      <c r="H54" s="1"/>
      <c r="I54" s="1"/>
      <c r="J54" s="1"/>
      <c r="K54" s="1"/>
    </row>
    <row r="55" spans="3:11" x14ac:dyDescent="0.25">
      <c r="C55" s="1"/>
      <c r="D55" s="1"/>
      <c r="E55" s="1"/>
      <c r="F55" s="1"/>
      <c r="G55" s="1"/>
      <c r="H55" s="1"/>
      <c r="I55" s="1"/>
      <c r="J55" s="1"/>
      <c r="K55" s="1"/>
    </row>
    <row r="56" spans="3:11" x14ac:dyDescent="0.25">
      <c r="C56" s="1"/>
      <c r="D56" s="1"/>
      <c r="E56" s="1"/>
      <c r="F56" s="1"/>
      <c r="G56" s="1"/>
      <c r="H56" s="1"/>
      <c r="I56" s="1"/>
      <c r="J56" s="1"/>
      <c r="K56" s="1"/>
    </row>
    <row r="57" spans="3:11" x14ac:dyDescent="0.25">
      <c r="C57" s="1"/>
      <c r="D57" s="1"/>
      <c r="E57" s="1"/>
      <c r="F57" s="1"/>
      <c r="G57" s="1"/>
      <c r="H57" s="1"/>
      <c r="I57" s="1"/>
      <c r="J57" s="1"/>
      <c r="K57" s="1"/>
    </row>
    <row r="58" spans="3:11" x14ac:dyDescent="0.25">
      <c r="C58" s="1"/>
      <c r="D58" s="1"/>
      <c r="E58" s="1"/>
      <c r="F58" s="1"/>
      <c r="G58" s="1"/>
      <c r="H58" s="1"/>
      <c r="I58" s="1"/>
      <c r="J58" s="1"/>
      <c r="K58" s="1"/>
    </row>
    <row r="59" spans="3:11" x14ac:dyDescent="0.25">
      <c r="C59" s="1"/>
      <c r="D59" s="1"/>
      <c r="E59" s="1"/>
      <c r="F59" s="1"/>
      <c r="G59" s="1"/>
      <c r="H59" s="1"/>
      <c r="I59" s="1"/>
      <c r="J59" s="1"/>
      <c r="K59" s="1"/>
    </row>
    <row r="60" spans="3:11" x14ac:dyDescent="0.25">
      <c r="C60" s="1"/>
      <c r="D60" s="1"/>
      <c r="E60" s="1"/>
      <c r="F60" s="1"/>
      <c r="G60" s="1"/>
      <c r="H60" s="1"/>
      <c r="I60" s="1"/>
      <c r="J60" s="1"/>
      <c r="K60" s="1"/>
    </row>
    <row r="61" spans="3:11" x14ac:dyDescent="0.25">
      <c r="C61" s="1"/>
      <c r="D61" s="1"/>
      <c r="E61" s="1"/>
      <c r="F61" s="1"/>
      <c r="G61" s="1"/>
      <c r="H61" s="1"/>
      <c r="I61" s="1"/>
      <c r="J61" s="1"/>
      <c r="K61" s="1"/>
    </row>
    <row r="62" spans="3:11" x14ac:dyDescent="0.25">
      <c r="C62" s="1"/>
      <c r="D62" s="1"/>
      <c r="E62" s="1"/>
      <c r="F62" s="1"/>
      <c r="G62" s="1"/>
      <c r="H62" s="1"/>
      <c r="I62" s="1"/>
      <c r="J62" s="1"/>
      <c r="K62" s="1"/>
    </row>
    <row r="63" spans="3:11" x14ac:dyDescent="0.25">
      <c r="C63" s="1"/>
      <c r="D63" s="1"/>
      <c r="E63" s="1"/>
      <c r="F63" s="1"/>
      <c r="G63" s="1"/>
      <c r="H63" s="1"/>
      <c r="I63" s="1"/>
      <c r="J63" s="1"/>
      <c r="K63" s="1"/>
    </row>
    <row r="64" spans="3:11" x14ac:dyDescent="0.25">
      <c r="C64" s="1"/>
      <c r="D64" s="1"/>
      <c r="E64" s="1"/>
      <c r="F64" s="1"/>
      <c r="G64" s="1"/>
      <c r="H64" s="1"/>
      <c r="I64" s="1"/>
      <c r="J64" s="1"/>
      <c r="K64" s="1"/>
    </row>
    <row r="65" spans="3:11" x14ac:dyDescent="0.25">
      <c r="C65" s="1"/>
      <c r="D65" s="1"/>
      <c r="E65" s="1"/>
      <c r="F65" s="1"/>
      <c r="G65" s="1"/>
      <c r="H65" s="1"/>
      <c r="I65" s="1"/>
      <c r="J65" s="1"/>
      <c r="K65" s="1"/>
    </row>
    <row r="66" spans="3:11" x14ac:dyDescent="0.25">
      <c r="C66" s="1"/>
      <c r="D66" s="1"/>
      <c r="E66" s="1"/>
      <c r="F66" s="1"/>
      <c r="G66" s="1"/>
      <c r="H66" s="1"/>
      <c r="I66" s="1"/>
      <c r="J66" s="1"/>
      <c r="K66" s="1"/>
    </row>
    <row r="67" spans="3:11" x14ac:dyDescent="0.25">
      <c r="C67" s="1"/>
      <c r="D67" s="1"/>
      <c r="E67" s="1"/>
      <c r="F67" s="1"/>
      <c r="G67" s="1"/>
      <c r="H67" s="1"/>
      <c r="I67" s="1"/>
      <c r="J67" s="1"/>
      <c r="K67" s="1"/>
    </row>
    <row r="68" spans="3:11" x14ac:dyDescent="0.25">
      <c r="C68" s="1"/>
      <c r="D68" s="1"/>
      <c r="E68" s="1"/>
      <c r="F68" s="1"/>
      <c r="G68" s="1"/>
      <c r="H68" s="1"/>
      <c r="I68" s="1"/>
      <c r="J68" s="1"/>
      <c r="K68" s="1"/>
    </row>
    <row r="69" spans="3:11" x14ac:dyDescent="0.25">
      <c r="C69" s="1"/>
      <c r="D69" s="1"/>
      <c r="E69" s="1"/>
      <c r="F69" s="1"/>
      <c r="G69" s="1"/>
      <c r="H69" s="1"/>
      <c r="I69" s="1"/>
      <c r="J69" s="1"/>
      <c r="K69" s="1"/>
    </row>
    <row r="70" spans="3:11" x14ac:dyDescent="0.25">
      <c r="C70" s="1"/>
      <c r="D70" s="1"/>
      <c r="E70" s="1"/>
      <c r="F70" s="1"/>
      <c r="G70" s="1"/>
      <c r="H70" s="1"/>
      <c r="I70" s="1"/>
      <c r="J70" s="1"/>
      <c r="K70" s="1"/>
    </row>
    <row r="71" spans="3:11" x14ac:dyDescent="0.25">
      <c r="C71" s="1"/>
      <c r="D71" s="1"/>
      <c r="E71" s="1"/>
      <c r="F71" s="1"/>
      <c r="G71" s="1"/>
      <c r="H71" s="1"/>
      <c r="I71" s="1"/>
      <c r="J71" s="1"/>
      <c r="K71" s="1"/>
    </row>
    <row r="72" spans="3:11" x14ac:dyDescent="0.25">
      <c r="C72" s="1"/>
      <c r="D72" s="1"/>
      <c r="E72" s="1"/>
      <c r="F72" s="1"/>
      <c r="G72" s="1"/>
      <c r="H72" s="1"/>
      <c r="I72" s="1"/>
      <c r="J72" s="1"/>
      <c r="K72" s="1"/>
    </row>
    <row r="73" spans="3:11" x14ac:dyDescent="0.25">
      <c r="C73" s="1"/>
      <c r="D73" s="1"/>
      <c r="E73" s="1"/>
      <c r="F73" s="1"/>
      <c r="G73" s="1"/>
      <c r="H73" s="1"/>
      <c r="I73" s="1"/>
      <c r="J73" s="1"/>
      <c r="K73" s="1"/>
    </row>
    <row r="74" spans="3:11" x14ac:dyDescent="0.25">
      <c r="C74" s="1"/>
      <c r="D74" s="1"/>
      <c r="E74" s="1"/>
      <c r="F74" s="1"/>
      <c r="G74" s="1"/>
      <c r="H74" s="1"/>
      <c r="I74" s="1"/>
      <c r="J74" s="1"/>
      <c r="K74" s="1"/>
    </row>
    <row r="75" spans="3:11" x14ac:dyDescent="0.25">
      <c r="C75" s="1"/>
      <c r="D75" s="1"/>
      <c r="E75" s="1"/>
      <c r="F75" s="1"/>
      <c r="G75" s="1"/>
      <c r="H75" s="1"/>
      <c r="I75" s="1"/>
      <c r="J75" s="1"/>
      <c r="K75" s="1"/>
    </row>
    <row r="76" spans="3:11" x14ac:dyDescent="0.25">
      <c r="C76" s="1"/>
      <c r="D76" s="1"/>
      <c r="E76" s="1"/>
      <c r="F76" s="1"/>
      <c r="G76" s="1"/>
      <c r="H76" s="1"/>
      <c r="I76" s="1"/>
      <c r="J76" s="1"/>
      <c r="K76" s="1"/>
    </row>
    <row r="77" spans="3:11" x14ac:dyDescent="0.25">
      <c r="C77" s="1"/>
      <c r="D77" s="1"/>
      <c r="E77" s="1"/>
      <c r="F77" s="1"/>
      <c r="G77" s="1"/>
      <c r="H77" s="1"/>
      <c r="I77" s="1"/>
      <c r="J77" s="1"/>
      <c r="K77" s="1"/>
    </row>
    <row r="78" spans="3:11" x14ac:dyDescent="0.25">
      <c r="C78" s="1"/>
      <c r="D78" s="1"/>
      <c r="E78" s="1"/>
      <c r="F78" s="1"/>
      <c r="G78" s="1"/>
      <c r="H78" s="1"/>
      <c r="I78" s="1"/>
      <c r="J78" s="1"/>
      <c r="K78" s="1"/>
    </row>
    <row r="79" spans="3:11" x14ac:dyDescent="0.25">
      <c r="C79" s="1"/>
      <c r="D79" s="1"/>
      <c r="E79" s="1"/>
      <c r="F79" s="1"/>
      <c r="G79" s="1"/>
      <c r="H79" s="1"/>
      <c r="I79" s="1"/>
      <c r="J79" s="1"/>
      <c r="K79" s="1"/>
    </row>
    <row r="80" spans="3:11" x14ac:dyDescent="0.25">
      <c r="C80" s="1"/>
      <c r="D80" s="1"/>
      <c r="E80" s="1"/>
      <c r="F80" s="1"/>
      <c r="G80" s="1"/>
      <c r="H80" s="1"/>
      <c r="I80" s="1"/>
      <c r="J80" s="1"/>
      <c r="K80" s="1"/>
    </row>
    <row r="81" spans="3:11" x14ac:dyDescent="0.25">
      <c r="C81" s="1"/>
      <c r="D81" s="1"/>
      <c r="E81" s="1"/>
      <c r="F81" s="1"/>
      <c r="G81" s="1"/>
      <c r="H81" s="1"/>
      <c r="I81" s="1"/>
      <c r="J81" s="1"/>
      <c r="K81" s="1"/>
    </row>
    <row r="82" spans="3:11" x14ac:dyDescent="0.25">
      <c r="C82" s="1"/>
      <c r="D82" s="1"/>
      <c r="E82" s="1"/>
      <c r="F82" s="1"/>
      <c r="G82" s="1"/>
      <c r="H82" s="1"/>
      <c r="I82" s="1"/>
      <c r="J82" s="1"/>
      <c r="K82" s="1"/>
    </row>
    <row r="83" spans="3:11" x14ac:dyDescent="0.25">
      <c r="C83" s="1"/>
      <c r="D83" s="1"/>
      <c r="E83" s="1"/>
      <c r="F83" s="1"/>
      <c r="G83" s="1"/>
      <c r="H83" s="1"/>
      <c r="I83" s="1"/>
      <c r="J83" s="1"/>
      <c r="K83" s="1"/>
    </row>
    <row r="84" spans="3:11" x14ac:dyDescent="0.25">
      <c r="C84" s="1"/>
      <c r="D84" s="1"/>
      <c r="E84" s="1"/>
      <c r="F84" s="1"/>
      <c r="G84" s="1"/>
      <c r="H84" s="1"/>
      <c r="I84" s="1"/>
      <c r="J84" s="1"/>
      <c r="K84" s="1"/>
    </row>
    <row r="85" spans="3:11" x14ac:dyDescent="0.25">
      <c r="C85" s="1"/>
      <c r="D85" s="1"/>
      <c r="E85" s="1"/>
      <c r="F85" s="1"/>
      <c r="G85" s="1"/>
      <c r="H85" s="1"/>
      <c r="I85" s="1"/>
      <c r="J85" s="1"/>
      <c r="K85" s="1"/>
    </row>
    <row r="86" spans="3:11" x14ac:dyDescent="0.25">
      <c r="C86" s="1"/>
      <c r="D86" s="1"/>
      <c r="E86" s="1"/>
      <c r="F86" s="1"/>
      <c r="G86" s="1"/>
      <c r="H86" s="1"/>
      <c r="I86" s="1"/>
      <c r="J86" s="1"/>
      <c r="K86" s="1"/>
    </row>
    <row r="87" spans="3:11" x14ac:dyDescent="0.25">
      <c r="C87" s="1"/>
      <c r="D87" s="1"/>
      <c r="E87" s="1"/>
      <c r="F87" s="1"/>
      <c r="G87" s="1"/>
      <c r="H87" s="1"/>
      <c r="I87" s="1"/>
      <c r="J87" s="1"/>
      <c r="K87" s="1"/>
    </row>
    <row r="88" spans="3:11" x14ac:dyDescent="0.25">
      <c r="C88" s="1"/>
      <c r="D88" s="1"/>
      <c r="E88" s="1"/>
      <c r="F88" s="1"/>
      <c r="G88" s="1"/>
      <c r="H88" s="1"/>
      <c r="I88" s="1"/>
      <c r="J88" s="1"/>
      <c r="K88" s="1"/>
    </row>
    <row r="89" spans="3:11" x14ac:dyDescent="0.25">
      <c r="C89" s="1"/>
      <c r="D89" s="1"/>
      <c r="E89" s="1"/>
      <c r="F89" s="1"/>
      <c r="G89" s="1"/>
      <c r="H89" s="1"/>
      <c r="I89" s="1"/>
      <c r="J89" s="1"/>
      <c r="K89" s="1"/>
    </row>
    <row r="90" spans="3:11" x14ac:dyDescent="0.25">
      <c r="C90" s="1"/>
      <c r="D90" s="1"/>
      <c r="E90" s="1"/>
      <c r="F90" s="1"/>
      <c r="G90" s="1"/>
      <c r="H90" s="1"/>
      <c r="I90" s="1"/>
      <c r="J90" s="1"/>
      <c r="K90" s="1"/>
    </row>
    <row r="91" spans="3:11" x14ac:dyDescent="0.25">
      <c r="C91" s="1"/>
      <c r="D91" s="1"/>
      <c r="E91" s="1"/>
      <c r="F91" s="1"/>
      <c r="G91" s="1"/>
      <c r="H91" s="1"/>
      <c r="I91" s="1"/>
      <c r="J91" s="1"/>
      <c r="K91" s="1"/>
    </row>
    <row r="92" spans="3:11" x14ac:dyDescent="0.25">
      <c r="C92" s="1"/>
      <c r="D92" s="1"/>
      <c r="E92" s="1"/>
      <c r="F92" s="1"/>
      <c r="G92" s="1"/>
      <c r="H92" s="1"/>
      <c r="I92" s="1"/>
      <c r="J92" s="1"/>
      <c r="K92" s="1"/>
    </row>
    <row r="93" spans="3:11" x14ac:dyDescent="0.25">
      <c r="C93" s="1"/>
      <c r="D93" s="1"/>
      <c r="E93" s="1"/>
      <c r="F93" s="1"/>
      <c r="G93" s="1"/>
      <c r="H93" s="1"/>
      <c r="I93" s="1"/>
      <c r="J93" s="1"/>
      <c r="K93" s="1"/>
    </row>
    <row r="94" spans="3:11" x14ac:dyDescent="0.25">
      <c r="C94" s="1"/>
      <c r="D94" s="1"/>
      <c r="E94" s="1"/>
      <c r="F94" s="1"/>
      <c r="G94" s="1"/>
      <c r="H94" s="1"/>
      <c r="I94" s="1"/>
      <c r="J94" s="1"/>
      <c r="K94" s="1"/>
    </row>
    <row r="95" spans="3:11" x14ac:dyDescent="0.25">
      <c r="C95" s="1"/>
      <c r="D95" s="1"/>
      <c r="E95" s="1"/>
      <c r="F95" s="1"/>
      <c r="G95" s="1"/>
      <c r="H95" s="1"/>
      <c r="I95" s="1"/>
      <c r="J95" s="1"/>
      <c r="K95" s="1"/>
    </row>
    <row r="96" spans="3:11" x14ac:dyDescent="0.25">
      <c r="C96" s="1"/>
      <c r="D96" s="1"/>
      <c r="E96" s="1"/>
      <c r="F96" s="1"/>
      <c r="G96" s="1"/>
      <c r="H96" s="1"/>
      <c r="I96" s="1"/>
      <c r="J96" s="1"/>
      <c r="K96" s="1"/>
    </row>
    <row r="97" spans="3:11" x14ac:dyDescent="0.25">
      <c r="C97" s="1"/>
      <c r="D97" s="1"/>
      <c r="E97" s="1"/>
      <c r="F97" s="1"/>
      <c r="G97" s="1"/>
      <c r="H97" s="1"/>
      <c r="I97" s="1"/>
      <c r="J97" s="1"/>
      <c r="K97" s="1"/>
    </row>
    <row r="98" spans="3:11" x14ac:dyDescent="0.25">
      <c r="C98" s="1"/>
      <c r="D98" s="1"/>
      <c r="E98" s="1"/>
      <c r="F98" s="1"/>
      <c r="G98" s="1"/>
      <c r="H98" s="1"/>
      <c r="I98" s="1"/>
      <c r="J98" s="1"/>
      <c r="K98" s="1"/>
    </row>
    <row r="99" spans="3:11" x14ac:dyDescent="0.25">
      <c r="C99" s="1"/>
      <c r="D99" s="1"/>
      <c r="E99" s="1"/>
      <c r="F99" s="1"/>
      <c r="G99" s="1"/>
      <c r="H99" s="1"/>
      <c r="I99" s="1"/>
      <c r="J99" s="1"/>
      <c r="K99" s="1"/>
    </row>
    <row r="100" spans="3:11" x14ac:dyDescent="0.25">
      <c r="C100" s="1"/>
      <c r="D100" s="1"/>
      <c r="E100" s="1"/>
      <c r="F100" s="1"/>
      <c r="G100" s="1"/>
      <c r="H100" s="1"/>
      <c r="I100" s="1"/>
      <c r="J100" s="1"/>
      <c r="K100" s="1"/>
    </row>
    <row r="101" spans="3:11" x14ac:dyDescent="0.25">
      <c r="C101" s="1"/>
      <c r="D101" s="1"/>
      <c r="E101" s="1"/>
      <c r="F101" s="1"/>
      <c r="G101" s="1"/>
      <c r="H101" s="1"/>
      <c r="I101" s="1"/>
      <c r="J101" s="1"/>
      <c r="K101" s="1"/>
    </row>
    <row r="102" spans="3:11" x14ac:dyDescent="0.25">
      <c r="C102" s="1"/>
      <c r="D102" s="1"/>
      <c r="E102" s="1"/>
      <c r="F102" s="1"/>
      <c r="G102" s="1"/>
      <c r="H102" s="1"/>
      <c r="I102" s="1"/>
      <c r="J102" s="1"/>
      <c r="K102" s="1"/>
    </row>
    <row r="103" spans="3:11" x14ac:dyDescent="0.25">
      <c r="C103" s="1"/>
      <c r="D103" s="1"/>
      <c r="E103" s="1"/>
      <c r="F103" s="1"/>
      <c r="G103" s="1"/>
      <c r="H103" s="1"/>
      <c r="I103" s="1"/>
      <c r="J103" s="1"/>
      <c r="K103" s="1"/>
    </row>
    <row r="104" spans="3:11" x14ac:dyDescent="0.25">
      <c r="C104" s="1"/>
      <c r="D104" s="1"/>
      <c r="E104" s="1"/>
      <c r="F104" s="1"/>
      <c r="G104" s="1"/>
      <c r="H104" s="1"/>
      <c r="I104" s="1"/>
      <c r="J104" s="1"/>
      <c r="K104" s="1"/>
    </row>
    <row r="105" spans="3:11" x14ac:dyDescent="0.25">
      <c r="C105" s="1"/>
      <c r="D105" s="1"/>
      <c r="E105" s="1"/>
      <c r="F105" s="1"/>
      <c r="G105" s="1"/>
      <c r="H105" s="1"/>
      <c r="I105" s="1"/>
      <c r="J105" s="1"/>
      <c r="K105" s="1"/>
    </row>
    <row r="106" spans="3:11" x14ac:dyDescent="0.25">
      <c r="C106" s="1"/>
      <c r="D106" s="1"/>
      <c r="E106" s="1"/>
      <c r="F106" s="1"/>
      <c r="G106" s="1"/>
      <c r="H106" s="1"/>
      <c r="I106" s="1"/>
      <c r="J106" s="1"/>
      <c r="K106" s="1"/>
    </row>
    <row r="107" spans="3:11" x14ac:dyDescent="0.25">
      <c r="C107" s="1"/>
      <c r="D107" s="1"/>
      <c r="E107" s="1"/>
      <c r="F107" s="1"/>
      <c r="G107" s="1"/>
      <c r="H107" s="1"/>
      <c r="I107" s="1"/>
      <c r="J107" s="1"/>
      <c r="K107" s="1"/>
    </row>
    <row r="108" spans="3:11" x14ac:dyDescent="0.25">
      <c r="C108" s="1"/>
      <c r="D108" s="1"/>
      <c r="E108" s="1"/>
      <c r="F108" s="1"/>
      <c r="G108" s="1"/>
      <c r="H108" s="1"/>
      <c r="I108" s="1"/>
      <c r="J108" s="1"/>
      <c r="K108" s="1"/>
    </row>
    <row r="109" spans="3:11" x14ac:dyDescent="0.25">
      <c r="C109" s="1"/>
      <c r="D109" s="1"/>
      <c r="E109" s="1"/>
      <c r="F109" s="1"/>
      <c r="G109" s="1"/>
      <c r="H109" s="1"/>
      <c r="I109" s="1"/>
      <c r="J109" s="1"/>
      <c r="K109" s="1"/>
    </row>
    <row r="110" spans="3:11" x14ac:dyDescent="0.25">
      <c r="C110" s="1"/>
      <c r="D110" s="1"/>
      <c r="E110" s="1"/>
      <c r="F110" s="1"/>
      <c r="G110" s="1"/>
      <c r="H110" s="1"/>
      <c r="I110" s="1"/>
      <c r="J110" s="1"/>
      <c r="K110" s="1"/>
    </row>
    <row r="111" spans="3:11" x14ac:dyDescent="0.25">
      <c r="C111" s="1"/>
      <c r="D111" s="1"/>
      <c r="E111" s="1"/>
      <c r="F111" s="1"/>
      <c r="G111" s="1"/>
      <c r="H111" s="1"/>
      <c r="I111" s="1"/>
      <c r="J111" s="1"/>
      <c r="K111" s="1"/>
    </row>
    <row r="112" spans="3:11" x14ac:dyDescent="0.25">
      <c r="C112" s="1"/>
      <c r="D112" s="1"/>
      <c r="E112" s="1"/>
      <c r="F112" s="1"/>
      <c r="G112" s="1"/>
      <c r="H112" s="1"/>
      <c r="I112" s="1"/>
      <c r="J112" s="1"/>
      <c r="K112" s="1"/>
    </row>
    <row r="113" spans="3:11" x14ac:dyDescent="0.25">
      <c r="C113" s="1"/>
      <c r="D113" s="1"/>
      <c r="E113" s="1"/>
      <c r="F113" s="1"/>
      <c r="G113" s="1"/>
      <c r="H113" s="1"/>
      <c r="I113" s="1"/>
      <c r="J113" s="1"/>
      <c r="K113" s="1"/>
    </row>
    <row r="114" spans="3:11" x14ac:dyDescent="0.25">
      <c r="C114" s="1"/>
      <c r="D114" s="1"/>
      <c r="E114" s="1"/>
      <c r="F114" s="1"/>
      <c r="G114" s="1"/>
      <c r="H114" s="1"/>
      <c r="I114" s="1"/>
      <c r="J114" s="1"/>
      <c r="K114" s="1"/>
    </row>
    <row r="115" spans="3:11" x14ac:dyDescent="0.25">
      <c r="C115" s="1"/>
      <c r="D115" s="1"/>
      <c r="E115" s="1"/>
      <c r="F115" s="1"/>
      <c r="G115" s="1"/>
      <c r="H115" s="1"/>
      <c r="I115" s="1"/>
      <c r="J115" s="1"/>
      <c r="K115" s="1"/>
    </row>
    <row r="116" spans="3:11" x14ac:dyDescent="0.25">
      <c r="C116" s="1"/>
      <c r="D116" s="1"/>
      <c r="E116" s="1"/>
      <c r="F116" s="1"/>
      <c r="G116" s="1"/>
      <c r="H116" s="1"/>
      <c r="I116" s="1"/>
      <c r="J116" s="1"/>
      <c r="K116" s="1"/>
    </row>
    <row r="117" spans="3:11" x14ac:dyDescent="0.25">
      <c r="C117" s="1"/>
      <c r="D117" s="1"/>
      <c r="E117" s="1"/>
      <c r="F117" s="1"/>
      <c r="G117" s="1"/>
      <c r="H117" s="1"/>
      <c r="I117" s="1"/>
      <c r="J117" s="1"/>
      <c r="K117" s="1"/>
    </row>
    <row r="118" spans="3:11" x14ac:dyDescent="0.25">
      <c r="C118" s="1"/>
      <c r="D118" s="1"/>
      <c r="E118" s="1"/>
      <c r="F118" s="1"/>
      <c r="G118" s="1"/>
      <c r="H118" s="1"/>
      <c r="I118" s="1"/>
      <c r="J118" s="1"/>
      <c r="K118" s="1"/>
    </row>
    <row r="119" spans="3:11" x14ac:dyDescent="0.25">
      <c r="C119" s="1"/>
      <c r="D119" s="1"/>
      <c r="E119" s="1"/>
      <c r="F119" s="1"/>
      <c r="G119" s="1"/>
      <c r="H119" s="1"/>
      <c r="I119" s="1"/>
      <c r="J119" s="1"/>
      <c r="K119" s="1"/>
    </row>
    <row r="120" spans="3:11" x14ac:dyDescent="0.25">
      <c r="C120" s="1"/>
      <c r="D120" s="1"/>
      <c r="E120" s="1"/>
      <c r="F120" s="1"/>
      <c r="G120" s="1"/>
      <c r="H120" s="1"/>
      <c r="I120" s="1"/>
      <c r="J120" s="1"/>
      <c r="K120" s="1"/>
    </row>
    <row r="121" spans="3:11" x14ac:dyDescent="0.25">
      <c r="C121" s="1"/>
      <c r="D121" s="1"/>
      <c r="E121" s="1"/>
      <c r="F121" s="1"/>
      <c r="G121" s="1"/>
      <c r="H121" s="1"/>
      <c r="I121" s="1"/>
      <c r="J121" s="1"/>
      <c r="K121" s="1"/>
    </row>
    <row r="122" spans="3:11" x14ac:dyDescent="0.25">
      <c r="C122" s="1"/>
      <c r="D122" s="1"/>
      <c r="E122" s="1"/>
      <c r="F122" s="1"/>
      <c r="G122" s="1"/>
      <c r="H122" s="1"/>
      <c r="I122" s="1"/>
      <c r="J122" s="1"/>
      <c r="K122" s="1"/>
    </row>
    <row r="123" spans="3:11" x14ac:dyDescent="0.25">
      <c r="C123" s="1"/>
      <c r="D123" s="1"/>
      <c r="E123" s="1"/>
      <c r="F123" s="1"/>
      <c r="G123" s="1"/>
      <c r="H123" s="1"/>
      <c r="I123" s="1"/>
      <c r="J123" s="1"/>
      <c r="K123" s="1"/>
    </row>
    <row r="124" spans="3:11" x14ac:dyDescent="0.25">
      <c r="C124" s="1"/>
      <c r="D124" s="1"/>
      <c r="E124" s="1"/>
      <c r="F124" s="1"/>
      <c r="G124" s="1"/>
      <c r="H124" s="1"/>
      <c r="I124" s="1"/>
      <c r="J124" s="1"/>
      <c r="K124" s="1"/>
    </row>
    <row r="125" spans="3:11" x14ac:dyDescent="0.25">
      <c r="C125" s="1"/>
      <c r="D125" s="1"/>
      <c r="E125" s="1"/>
      <c r="F125" s="1"/>
      <c r="G125" s="1"/>
      <c r="H125" s="1"/>
      <c r="I125" s="1"/>
      <c r="J125" s="1"/>
      <c r="K125" s="1"/>
    </row>
    <row r="126" spans="3:11" x14ac:dyDescent="0.25">
      <c r="C126" s="1"/>
      <c r="D126" s="1"/>
      <c r="E126" s="1"/>
      <c r="F126" s="1"/>
      <c r="G126" s="1"/>
      <c r="H126" s="1"/>
      <c r="I126" s="1"/>
      <c r="J126" s="1"/>
      <c r="K126" s="1"/>
    </row>
    <row r="127" spans="3:11" x14ac:dyDescent="0.25">
      <c r="C127" s="1"/>
      <c r="D127" s="1"/>
      <c r="E127" s="1"/>
      <c r="F127" s="1"/>
      <c r="G127" s="1"/>
      <c r="H127" s="1"/>
      <c r="I127" s="1"/>
      <c r="J127" s="1"/>
      <c r="K127" s="1"/>
    </row>
    <row r="128" spans="3:11" x14ac:dyDescent="0.25">
      <c r="C128" s="1"/>
      <c r="D128" s="1"/>
      <c r="E128" s="1"/>
      <c r="F128" s="1"/>
      <c r="G128" s="1"/>
      <c r="H128" s="1"/>
      <c r="I128" s="1"/>
      <c r="J128" s="1"/>
      <c r="K128" s="1"/>
    </row>
    <row r="129" spans="3:11" x14ac:dyDescent="0.25">
      <c r="C129" s="1"/>
      <c r="D129" s="1"/>
      <c r="E129" s="1"/>
      <c r="F129" s="1"/>
      <c r="G129" s="1"/>
      <c r="H129" s="1"/>
      <c r="I129" s="1"/>
      <c r="J129" s="1"/>
      <c r="K129" s="1"/>
    </row>
    <row r="130" spans="3:11" x14ac:dyDescent="0.25">
      <c r="C130" s="1"/>
      <c r="D130" s="1"/>
      <c r="E130" s="1"/>
      <c r="F130" s="1"/>
      <c r="G130" s="1"/>
      <c r="H130" s="1"/>
      <c r="I130" s="1"/>
      <c r="J130" s="1"/>
      <c r="K130" s="1"/>
    </row>
    <row r="131" spans="3:11" x14ac:dyDescent="0.25">
      <c r="C131" s="1"/>
      <c r="D131" s="1"/>
      <c r="E131" s="1"/>
      <c r="F131" s="1"/>
      <c r="G131" s="1"/>
      <c r="H131" s="1"/>
      <c r="I131" s="1"/>
      <c r="J131" s="1"/>
      <c r="K131" s="1"/>
    </row>
    <row r="132" spans="3:11" x14ac:dyDescent="0.25">
      <c r="C132" s="1"/>
      <c r="D132" s="1"/>
      <c r="E132" s="1"/>
      <c r="F132" s="1"/>
      <c r="G132" s="1"/>
      <c r="H132" s="1"/>
      <c r="I132" s="1"/>
      <c r="J132" s="1"/>
      <c r="K132" s="1"/>
    </row>
    <row r="133" spans="3:11" x14ac:dyDescent="0.25">
      <c r="C133" s="1"/>
      <c r="D133" s="1"/>
      <c r="E133" s="1"/>
      <c r="F133" s="1"/>
      <c r="G133" s="1"/>
      <c r="H133" s="1"/>
      <c r="I133" s="1"/>
      <c r="J133" s="1"/>
      <c r="K133" s="1"/>
    </row>
    <row r="134" spans="3:11" x14ac:dyDescent="0.25">
      <c r="C134" s="1"/>
      <c r="D134" s="1"/>
      <c r="E134" s="1"/>
      <c r="F134" s="1"/>
      <c r="G134" s="1"/>
      <c r="H134" s="1"/>
      <c r="I134" s="1"/>
      <c r="J134" s="1"/>
      <c r="K134" s="1"/>
    </row>
  </sheetData>
  <pageMargins left="0.39370078740157483" right="0.39370078740157483" top="0.39370078740157483" bottom="0.39370078740157483" header="0.31496062992125984" footer="0.31496062992125984"/>
  <pageSetup scale="80" orientation="landscape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24"/>
  <sheetViews>
    <sheetView workbookViewId="0">
      <selection activeCell="A18" sqref="A18"/>
    </sheetView>
  </sheetViews>
  <sheetFormatPr baseColWidth="10" defaultRowHeight="15" x14ac:dyDescent="0.25"/>
  <cols>
    <col min="1" max="1" width="62.5703125" customWidth="1"/>
    <col min="2" max="2" width="17.42578125" customWidth="1"/>
    <col min="3" max="3" width="19.140625" customWidth="1"/>
    <col min="4" max="4" width="21.7109375" bestFit="1" customWidth="1"/>
    <col min="5" max="5" width="17.140625" bestFit="1" customWidth="1"/>
    <col min="6" max="6" width="16.85546875" bestFit="1" customWidth="1"/>
  </cols>
  <sheetData>
    <row r="1" spans="1:10" x14ac:dyDescent="0.25">
      <c r="A1" s="3" t="s">
        <v>20</v>
      </c>
      <c r="B1" s="3"/>
      <c r="C1" s="3" t="s">
        <v>21</v>
      </c>
      <c r="D1" s="3" t="s">
        <v>22</v>
      </c>
      <c r="E1" s="3" t="s">
        <v>23</v>
      </c>
      <c r="F1" s="3" t="s">
        <v>24</v>
      </c>
      <c r="G1" s="3" t="s">
        <v>25</v>
      </c>
      <c r="H1" s="4" t="s">
        <v>26</v>
      </c>
    </row>
    <row r="2" spans="1:10" x14ac:dyDescent="0.25">
      <c r="A2" s="5" t="s">
        <v>27</v>
      </c>
      <c r="B2" s="5"/>
      <c r="C2" s="5" t="s">
        <v>28</v>
      </c>
      <c r="D2" s="5"/>
      <c r="E2" s="5"/>
      <c r="F2" s="7">
        <v>5000</v>
      </c>
      <c r="G2" s="5"/>
      <c r="H2" s="6"/>
    </row>
    <row r="3" spans="1:10" x14ac:dyDescent="0.25">
      <c r="A3" s="5" t="s">
        <v>29</v>
      </c>
      <c r="B3" s="5"/>
      <c r="C3" s="5" t="s">
        <v>28</v>
      </c>
      <c r="D3" s="5"/>
      <c r="E3" s="5"/>
      <c r="F3" s="7">
        <v>2700</v>
      </c>
      <c r="G3" s="5"/>
      <c r="H3" s="6"/>
    </row>
    <row r="4" spans="1:10" x14ac:dyDescent="0.25">
      <c r="A4" s="5" t="s">
        <v>30</v>
      </c>
      <c r="B4" s="5"/>
      <c r="C4" s="5" t="s">
        <v>31</v>
      </c>
      <c r="D4" s="5"/>
      <c r="E4" s="5"/>
      <c r="F4" s="7">
        <v>2800</v>
      </c>
      <c r="G4" s="5"/>
      <c r="H4" s="6"/>
    </row>
    <row r="5" spans="1:10" x14ac:dyDescent="0.25">
      <c r="A5" s="5" t="s">
        <v>32</v>
      </c>
      <c r="B5" s="5"/>
      <c r="C5" s="5" t="s">
        <v>31</v>
      </c>
      <c r="D5" s="5"/>
      <c r="E5" s="5"/>
      <c r="F5" s="7">
        <v>8500</v>
      </c>
      <c r="G5" s="5"/>
      <c r="H5" s="6"/>
      <c r="J5" s="10"/>
    </row>
    <row r="6" spans="1:10" ht="5.25" customHeight="1" x14ac:dyDescent="0.25"/>
    <row r="7" spans="1:10" x14ac:dyDescent="0.25">
      <c r="A7" s="19">
        <v>2013</v>
      </c>
      <c r="B7" s="19" t="s">
        <v>47</v>
      </c>
      <c r="C7" s="22" t="s">
        <v>38</v>
      </c>
      <c r="D7" s="19" t="s">
        <v>39</v>
      </c>
      <c r="E7" s="19" t="s">
        <v>40</v>
      </c>
      <c r="F7" s="19" t="s">
        <v>41</v>
      </c>
    </row>
    <row r="8" spans="1:10" x14ac:dyDescent="0.25">
      <c r="A8" s="8" t="s">
        <v>44</v>
      </c>
      <c r="B8" s="8"/>
      <c r="C8" s="1">
        <v>5000</v>
      </c>
      <c r="D8" s="1">
        <v>2700</v>
      </c>
      <c r="E8" s="1"/>
      <c r="F8" s="1">
        <v>8500</v>
      </c>
    </row>
    <row r="9" spans="1:10" ht="12.75" customHeight="1" x14ac:dyDescent="0.25">
      <c r="A9" s="8" t="s">
        <v>68</v>
      </c>
      <c r="B9" s="8"/>
      <c r="C9" s="1">
        <v>5000</v>
      </c>
      <c r="D9" s="1">
        <v>2700</v>
      </c>
      <c r="E9" s="1"/>
      <c r="F9" s="1"/>
    </row>
    <row r="10" spans="1:10" ht="12.75" customHeight="1" x14ac:dyDescent="0.25">
      <c r="A10" s="8" t="s">
        <v>69</v>
      </c>
      <c r="B10" s="8"/>
      <c r="C10" s="1">
        <v>5000</v>
      </c>
      <c r="D10" s="1">
        <v>2700</v>
      </c>
      <c r="E10" s="1"/>
      <c r="F10" s="1"/>
    </row>
    <row r="11" spans="1:10" ht="12.75" customHeight="1" x14ac:dyDescent="0.25">
      <c r="A11" s="32" t="s">
        <v>96</v>
      </c>
      <c r="B11" s="8"/>
      <c r="C11" s="1"/>
      <c r="D11" s="1"/>
      <c r="E11" s="1"/>
      <c r="F11" s="1"/>
    </row>
    <row r="12" spans="1:10" ht="12.75" customHeight="1" x14ac:dyDescent="0.25">
      <c r="A12" s="32" t="s">
        <v>97</v>
      </c>
      <c r="B12" s="8"/>
      <c r="C12" s="1"/>
      <c r="D12" s="1"/>
      <c r="E12" s="1"/>
      <c r="F12" s="1"/>
    </row>
    <row r="13" spans="1:10" ht="12.75" customHeight="1" x14ac:dyDescent="0.25">
      <c r="A13" s="32" t="s">
        <v>43</v>
      </c>
      <c r="B13" s="8"/>
      <c r="C13" s="1"/>
      <c r="D13" s="1"/>
      <c r="E13" s="1"/>
      <c r="F13" s="1"/>
    </row>
    <row r="14" spans="1:10" ht="12.75" customHeight="1" x14ac:dyDescent="0.25">
      <c r="A14" s="32" t="s">
        <v>42</v>
      </c>
      <c r="B14" s="8"/>
      <c r="C14" s="1"/>
      <c r="D14" s="1"/>
      <c r="E14" s="1"/>
      <c r="F14" s="1"/>
    </row>
    <row r="15" spans="1:10" ht="12.75" customHeight="1" x14ac:dyDescent="0.25">
      <c r="A15" s="32" t="s">
        <v>33</v>
      </c>
      <c r="B15" s="8"/>
      <c r="C15" s="1"/>
      <c r="D15" s="1"/>
      <c r="E15" s="1"/>
      <c r="F15" s="1"/>
    </row>
    <row r="16" spans="1:10" ht="12.75" customHeight="1" x14ac:dyDescent="0.25">
      <c r="A16" s="32" t="s">
        <v>34</v>
      </c>
      <c r="B16" s="8"/>
      <c r="C16" s="1"/>
      <c r="D16" s="1"/>
      <c r="E16" s="1"/>
      <c r="F16" s="1"/>
    </row>
    <row r="17" spans="1:11" ht="12.75" customHeight="1" x14ac:dyDescent="0.25">
      <c r="A17" s="32" t="s">
        <v>35</v>
      </c>
      <c r="B17" s="8"/>
      <c r="C17" s="1"/>
      <c r="D17" s="1"/>
      <c r="E17" s="1"/>
      <c r="F17" s="1"/>
    </row>
    <row r="18" spans="1:11" ht="12.75" customHeight="1" x14ac:dyDescent="0.25">
      <c r="A18" s="32"/>
      <c r="B18" s="8"/>
      <c r="C18" s="1"/>
      <c r="D18" s="1"/>
      <c r="E18" s="1"/>
      <c r="F18" s="1"/>
    </row>
    <row r="19" spans="1:11" ht="12.75" customHeight="1" x14ac:dyDescent="0.25">
      <c r="A19" s="32"/>
      <c r="B19" s="8"/>
      <c r="C19" s="1"/>
      <c r="D19" s="1"/>
      <c r="E19" s="1"/>
      <c r="F19" s="1"/>
    </row>
    <row r="20" spans="1:11" ht="12.75" customHeight="1" x14ac:dyDescent="0.25">
      <c r="A20" s="32"/>
      <c r="B20" s="8"/>
      <c r="C20" s="1"/>
      <c r="D20" s="1"/>
      <c r="E20" s="1"/>
      <c r="F20" s="1"/>
    </row>
    <row r="21" spans="1:11" ht="12.75" customHeight="1" x14ac:dyDescent="0.25">
      <c r="A21" s="32"/>
      <c r="B21" s="8"/>
      <c r="C21" s="1"/>
      <c r="D21" s="1"/>
      <c r="E21" s="1"/>
      <c r="F21" s="1"/>
    </row>
    <row r="22" spans="1:11" x14ac:dyDescent="0.25">
      <c r="A22" s="33"/>
      <c r="E22" s="19" t="s">
        <v>59</v>
      </c>
      <c r="F22" s="9">
        <f>SUM(B8:F10)</f>
        <v>31600</v>
      </c>
      <c r="G22" s="10"/>
    </row>
    <row r="23" spans="1:11" x14ac:dyDescent="0.25">
      <c r="E23" s="19" t="s">
        <v>52</v>
      </c>
      <c r="F23" s="9"/>
    </row>
    <row r="24" spans="1:11" ht="21" x14ac:dyDescent="0.35">
      <c r="A24" s="8"/>
      <c r="B24" s="15"/>
      <c r="E24" s="20" t="s">
        <v>60</v>
      </c>
      <c r="F24" s="23">
        <f>F22-F23</f>
        <v>31600</v>
      </c>
    </row>
    <row r="25" spans="1:11" ht="21" x14ac:dyDescent="0.35">
      <c r="A25" s="20" t="s">
        <v>55</v>
      </c>
      <c r="C25" s="1"/>
      <c r="D25" s="1"/>
      <c r="E25" s="21"/>
      <c r="F25" s="1"/>
      <c r="G25" s="1"/>
      <c r="H25" s="1"/>
      <c r="I25" s="1"/>
      <c r="J25" s="1"/>
      <c r="K25" s="1"/>
    </row>
    <row r="26" spans="1:11" x14ac:dyDescent="0.25">
      <c r="A26" t="s">
        <v>70</v>
      </c>
      <c r="C26" s="14">
        <v>12566.8375</v>
      </c>
      <c r="D26" s="1"/>
      <c r="E26" s="21"/>
      <c r="F26" s="1"/>
      <c r="G26" s="1"/>
      <c r="H26" s="1"/>
      <c r="I26" s="1"/>
      <c r="J26" s="1"/>
      <c r="K26" s="1"/>
    </row>
    <row r="27" spans="1:11" x14ac:dyDescent="0.25">
      <c r="A27" t="s">
        <v>71</v>
      </c>
      <c r="C27" s="1">
        <v>7700</v>
      </c>
      <c r="D27" s="1"/>
      <c r="E27" s="21"/>
      <c r="F27" s="1"/>
      <c r="G27" s="1"/>
      <c r="H27" s="1"/>
      <c r="I27" s="1"/>
      <c r="J27" s="1"/>
      <c r="K27" s="1"/>
    </row>
    <row r="28" spans="1:11" x14ac:dyDescent="0.25">
      <c r="A28" s="13"/>
      <c r="C28" s="1"/>
      <c r="D28" s="1"/>
      <c r="E28" s="21"/>
      <c r="F28" s="1"/>
      <c r="G28" s="1"/>
      <c r="H28" s="1"/>
      <c r="I28" s="1"/>
      <c r="J28" s="1"/>
      <c r="K28" s="1"/>
    </row>
    <row r="29" spans="1:11" x14ac:dyDescent="0.25">
      <c r="A29" s="13"/>
      <c r="C29" s="1"/>
      <c r="D29" s="1"/>
      <c r="E29" s="21"/>
      <c r="F29" s="1"/>
      <c r="G29" s="1"/>
      <c r="H29" s="1"/>
      <c r="I29" s="1"/>
      <c r="J29" s="1"/>
      <c r="K29" s="1"/>
    </row>
    <row r="30" spans="1:11" x14ac:dyDescent="0.25">
      <c r="A30" s="13"/>
      <c r="C30" s="1"/>
      <c r="D30" s="1"/>
      <c r="E30" s="21"/>
      <c r="F30" s="1"/>
      <c r="G30" s="1"/>
      <c r="H30" s="1"/>
      <c r="I30" s="1"/>
      <c r="J30" s="1"/>
      <c r="K30" s="1"/>
    </row>
    <row r="31" spans="1:11" x14ac:dyDescent="0.25">
      <c r="C31" s="1"/>
      <c r="D31" s="1"/>
      <c r="E31" s="1"/>
      <c r="F31" s="1"/>
      <c r="G31" s="1"/>
      <c r="H31" s="1"/>
      <c r="I31" s="1"/>
      <c r="J31" s="1"/>
      <c r="K31" s="1"/>
    </row>
    <row r="32" spans="1:11" x14ac:dyDescent="0.25">
      <c r="C32" s="1"/>
      <c r="D32" s="1"/>
      <c r="E32" s="1"/>
      <c r="F32" s="1"/>
      <c r="G32" s="1"/>
      <c r="H32" s="1"/>
      <c r="I32" s="1"/>
      <c r="J32" s="1"/>
      <c r="K32" s="1"/>
    </row>
    <row r="33" spans="3:11" x14ac:dyDescent="0.25">
      <c r="C33" s="1"/>
      <c r="D33" s="1"/>
      <c r="E33" s="1"/>
      <c r="F33" s="1"/>
      <c r="G33" s="1"/>
      <c r="H33" s="1"/>
      <c r="I33" s="1"/>
      <c r="J33" s="1"/>
      <c r="K33" s="1"/>
    </row>
    <row r="34" spans="3:11" x14ac:dyDescent="0.25">
      <c r="C34" s="1"/>
      <c r="D34" s="1"/>
      <c r="E34" s="1"/>
      <c r="F34" s="1"/>
      <c r="G34" s="1"/>
      <c r="H34" s="1"/>
      <c r="I34" s="1"/>
      <c r="J34" s="1"/>
      <c r="K34" s="1"/>
    </row>
    <row r="35" spans="3:11" x14ac:dyDescent="0.25">
      <c r="C35" s="1"/>
      <c r="D35" s="1"/>
      <c r="E35" s="1"/>
      <c r="F35" s="1"/>
      <c r="G35" s="1"/>
      <c r="H35" s="1"/>
      <c r="I35" s="1"/>
      <c r="J35" s="1"/>
      <c r="K35" s="1"/>
    </row>
    <row r="36" spans="3:11" x14ac:dyDescent="0.25">
      <c r="C36" s="1"/>
      <c r="D36" s="1"/>
      <c r="E36" s="1"/>
      <c r="F36" s="1"/>
      <c r="G36" s="1"/>
      <c r="H36" s="1"/>
      <c r="I36" s="1"/>
      <c r="J36" s="1"/>
      <c r="K36" s="1"/>
    </row>
    <row r="37" spans="3:11" x14ac:dyDescent="0.25">
      <c r="C37" s="1"/>
      <c r="D37" s="1"/>
      <c r="E37" s="1"/>
      <c r="F37" s="1"/>
      <c r="G37" s="1"/>
      <c r="H37" s="1"/>
      <c r="I37" s="1"/>
      <c r="J37" s="1"/>
      <c r="K37" s="1"/>
    </row>
    <row r="38" spans="3:11" x14ac:dyDescent="0.25">
      <c r="C38" s="1"/>
      <c r="D38" s="1"/>
      <c r="E38" s="1"/>
      <c r="F38" s="1"/>
      <c r="G38" s="1"/>
      <c r="H38" s="1"/>
      <c r="I38" s="1"/>
      <c r="J38" s="1"/>
      <c r="K38" s="1"/>
    </row>
    <row r="39" spans="3:11" x14ac:dyDescent="0.25">
      <c r="C39" s="1"/>
      <c r="D39" s="1"/>
      <c r="E39" s="1"/>
      <c r="F39" s="1"/>
      <c r="G39" s="1"/>
      <c r="H39" s="1"/>
      <c r="I39" s="1"/>
      <c r="J39" s="1"/>
      <c r="K39" s="1"/>
    </row>
    <row r="40" spans="3:11" x14ac:dyDescent="0.25">
      <c r="C40" s="1"/>
      <c r="D40" s="1"/>
      <c r="E40" s="1"/>
      <c r="F40" s="1"/>
      <c r="G40" s="1"/>
      <c r="H40" s="1"/>
      <c r="I40" s="1"/>
      <c r="J40" s="1"/>
      <c r="K40" s="1"/>
    </row>
    <row r="41" spans="3:11" x14ac:dyDescent="0.25">
      <c r="C41" s="1"/>
      <c r="D41" s="1"/>
      <c r="E41" s="1"/>
      <c r="F41" s="1"/>
      <c r="G41" s="1"/>
      <c r="H41" s="1"/>
      <c r="I41" s="1"/>
      <c r="J41" s="1"/>
      <c r="K41" s="1"/>
    </row>
    <row r="42" spans="3:11" x14ac:dyDescent="0.25">
      <c r="C42" s="1"/>
      <c r="D42" s="1"/>
      <c r="E42" s="1"/>
      <c r="F42" s="1"/>
      <c r="G42" s="1"/>
      <c r="H42" s="1"/>
      <c r="I42" s="1"/>
      <c r="J42" s="1"/>
      <c r="K42" s="1"/>
    </row>
    <row r="43" spans="3:11" x14ac:dyDescent="0.25">
      <c r="C43" s="1"/>
      <c r="D43" s="1"/>
      <c r="E43" s="1"/>
      <c r="F43" s="1"/>
      <c r="G43" s="1"/>
      <c r="H43" s="1"/>
      <c r="I43" s="1"/>
      <c r="J43" s="1"/>
      <c r="K43" s="1"/>
    </row>
    <row r="44" spans="3:11" x14ac:dyDescent="0.25">
      <c r="C44" s="1"/>
      <c r="D44" s="1"/>
      <c r="E44" s="1"/>
      <c r="F44" s="1"/>
      <c r="G44" s="1"/>
      <c r="H44" s="1"/>
      <c r="I44" s="1"/>
      <c r="J44" s="1"/>
      <c r="K44" s="1"/>
    </row>
    <row r="45" spans="3:11" x14ac:dyDescent="0.25">
      <c r="C45" s="1"/>
      <c r="D45" s="1"/>
      <c r="E45" s="1"/>
      <c r="F45" s="1"/>
      <c r="G45" s="1"/>
      <c r="H45" s="1"/>
      <c r="I45" s="1"/>
      <c r="J45" s="1"/>
      <c r="K45" s="1"/>
    </row>
    <row r="46" spans="3:11" x14ac:dyDescent="0.25">
      <c r="C46" s="1"/>
      <c r="D46" s="1"/>
      <c r="E46" s="1"/>
      <c r="F46" s="1"/>
      <c r="G46" s="1"/>
      <c r="H46" s="1"/>
      <c r="I46" s="1"/>
      <c r="J46" s="1"/>
      <c r="K46" s="1"/>
    </row>
    <row r="47" spans="3:11" x14ac:dyDescent="0.25">
      <c r="C47" s="1"/>
      <c r="D47" s="1"/>
      <c r="E47" s="1"/>
      <c r="F47" s="1"/>
      <c r="G47" s="1"/>
      <c r="H47" s="1"/>
      <c r="I47" s="1"/>
      <c r="J47" s="1"/>
      <c r="K47" s="1"/>
    </row>
    <row r="48" spans="3:11" x14ac:dyDescent="0.25">
      <c r="C48" s="1"/>
      <c r="D48" s="1"/>
      <c r="E48" s="1"/>
      <c r="F48" s="1"/>
      <c r="G48" s="1"/>
      <c r="H48" s="1"/>
      <c r="I48" s="1"/>
      <c r="J48" s="1"/>
      <c r="K48" s="1"/>
    </row>
    <row r="49" spans="3:11" x14ac:dyDescent="0.25">
      <c r="C49" s="1"/>
      <c r="D49" s="1"/>
      <c r="E49" s="1"/>
      <c r="F49" s="1"/>
      <c r="G49" s="1"/>
      <c r="H49" s="1"/>
      <c r="I49" s="1"/>
      <c r="J49" s="1"/>
      <c r="K49" s="1"/>
    </row>
    <row r="50" spans="3:11" x14ac:dyDescent="0.25">
      <c r="C50" s="1"/>
      <c r="D50" s="1"/>
      <c r="E50" s="1"/>
      <c r="F50" s="1"/>
      <c r="G50" s="1"/>
      <c r="H50" s="1"/>
      <c r="I50" s="1"/>
      <c r="J50" s="1"/>
      <c r="K50" s="1"/>
    </row>
    <row r="51" spans="3:11" x14ac:dyDescent="0.25">
      <c r="C51" s="1"/>
      <c r="D51" s="1"/>
      <c r="E51" s="1"/>
      <c r="F51" s="1"/>
      <c r="G51" s="1"/>
      <c r="H51" s="1"/>
      <c r="I51" s="1"/>
      <c r="J51" s="1"/>
      <c r="K51" s="1"/>
    </row>
    <row r="52" spans="3:11" x14ac:dyDescent="0.25">
      <c r="C52" s="1"/>
      <c r="D52" s="1"/>
      <c r="E52" s="1"/>
      <c r="F52" s="1"/>
      <c r="G52" s="1"/>
      <c r="H52" s="1"/>
      <c r="I52" s="1"/>
      <c r="J52" s="1"/>
      <c r="K52" s="1"/>
    </row>
    <row r="53" spans="3:11" x14ac:dyDescent="0.25">
      <c r="C53" s="1"/>
      <c r="D53" s="1"/>
      <c r="E53" s="1"/>
      <c r="F53" s="1"/>
      <c r="G53" s="1"/>
      <c r="H53" s="1"/>
      <c r="I53" s="1"/>
      <c r="J53" s="1"/>
      <c r="K53" s="1"/>
    </row>
    <row r="54" spans="3:11" x14ac:dyDescent="0.25">
      <c r="C54" s="1"/>
      <c r="D54" s="1"/>
      <c r="E54" s="1"/>
      <c r="F54" s="1"/>
      <c r="G54" s="1"/>
      <c r="H54" s="1"/>
      <c r="I54" s="1"/>
      <c r="J54" s="1"/>
      <c r="K54" s="1"/>
    </row>
    <row r="55" spans="3:11" x14ac:dyDescent="0.25">
      <c r="C55" s="1"/>
      <c r="D55" s="1"/>
      <c r="E55" s="1"/>
      <c r="F55" s="1"/>
      <c r="G55" s="1"/>
      <c r="H55" s="1"/>
      <c r="I55" s="1"/>
      <c r="J55" s="1"/>
      <c r="K55" s="1"/>
    </row>
    <row r="56" spans="3:11" x14ac:dyDescent="0.25">
      <c r="C56" s="1"/>
      <c r="D56" s="1"/>
      <c r="E56" s="1"/>
      <c r="F56" s="1"/>
      <c r="G56" s="1"/>
      <c r="H56" s="1"/>
      <c r="I56" s="1"/>
      <c r="J56" s="1"/>
      <c r="K56" s="1"/>
    </row>
    <row r="57" spans="3:11" x14ac:dyDescent="0.25">
      <c r="C57" s="1"/>
      <c r="D57" s="1"/>
      <c r="E57" s="1"/>
      <c r="F57" s="1"/>
      <c r="G57" s="1"/>
      <c r="H57" s="1"/>
      <c r="I57" s="1"/>
      <c r="J57" s="1"/>
      <c r="K57" s="1"/>
    </row>
    <row r="58" spans="3:11" x14ac:dyDescent="0.25">
      <c r="C58" s="1"/>
      <c r="D58" s="1"/>
      <c r="E58" s="1"/>
      <c r="F58" s="1"/>
      <c r="G58" s="1"/>
      <c r="H58" s="1"/>
      <c r="I58" s="1"/>
      <c r="J58" s="1"/>
      <c r="K58" s="1"/>
    </row>
    <row r="59" spans="3:11" x14ac:dyDescent="0.25">
      <c r="C59" s="1"/>
      <c r="D59" s="1"/>
      <c r="E59" s="1"/>
      <c r="F59" s="1"/>
      <c r="G59" s="1"/>
      <c r="H59" s="1"/>
      <c r="I59" s="1"/>
      <c r="J59" s="1"/>
      <c r="K59" s="1"/>
    </row>
    <row r="60" spans="3:11" x14ac:dyDescent="0.25">
      <c r="C60" s="1"/>
      <c r="D60" s="1"/>
      <c r="E60" s="1"/>
      <c r="F60" s="1"/>
      <c r="G60" s="1"/>
      <c r="H60" s="1"/>
      <c r="I60" s="1"/>
      <c r="J60" s="1"/>
      <c r="K60" s="1"/>
    </row>
    <row r="61" spans="3:11" x14ac:dyDescent="0.25">
      <c r="C61" s="1"/>
      <c r="D61" s="1"/>
      <c r="E61" s="1"/>
      <c r="F61" s="1"/>
      <c r="G61" s="1"/>
      <c r="H61" s="1"/>
      <c r="I61" s="1"/>
      <c r="J61" s="1"/>
      <c r="K61" s="1"/>
    </row>
    <row r="62" spans="3:11" x14ac:dyDescent="0.25">
      <c r="C62" s="1"/>
      <c r="D62" s="1"/>
      <c r="E62" s="1"/>
      <c r="F62" s="1"/>
      <c r="G62" s="1"/>
      <c r="H62" s="1"/>
      <c r="I62" s="1"/>
      <c r="J62" s="1"/>
      <c r="K62" s="1"/>
    </row>
    <row r="63" spans="3:11" x14ac:dyDescent="0.25">
      <c r="C63" s="1"/>
      <c r="D63" s="1"/>
      <c r="E63" s="1"/>
      <c r="F63" s="1"/>
      <c r="G63" s="1"/>
      <c r="H63" s="1"/>
      <c r="I63" s="1"/>
      <c r="J63" s="1"/>
      <c r="K63" s="1"/>
    </row>
    <row r="64" spans="3:11" x14ac:dyDescent="0.25">
      <c r="C64" s="1"/>
      <c r="D64" s="1"/>
      <c r="E64" s="1"/>
      <c r="F64" s="1"/>
      <c r="G64" s="1"/>
      <c r="H64" s="1"/>
      <c r="I64" s="1"/>
      <c r="J64" s="1"/>
      <c r="K64" s="1"/>
    </row>
    <row r="65" spans="3:11" x14ac:dyDescent="0.25">
      <c r="C65" s="1"/>
      <c r="D65" s="1"/>
      <c r="E65" s="1"/>
      <c r="F65" s="1"/>
      <c r="G65" s="1"/>
      <c r="H65" s="1"/>
      <c r="I65" s="1"/>
      <c r="J65" s="1"/>
      <c r="K65" s="1"/>
    </row>
    <row r="66" spans="3:11" x14ac:dyDescent="0.25">
      <c r="C66" s="1"/>
      <c r="D66" s="1"/>
      <c r="E66" s="1"/>
      <c r="F66" s="1"/>
      <c r="G66" s="1"/>
      <c r="H66" s="1"/>
      <c r="I66" s="1"/>
      <c r="J66" s="1"/>
      <c r="K66" s="1"/>
    </row>
    <row r="67" spans="3:11" x14ac:dyDescent="0.25">
      <c r="C67" s="1"/>
      <c r="D67" s="1"/>
      <c r="E67" s="1"/>
      <c r="F67" s="1"/>
      <c r="G67" s="1"/>
      <c r="H67" s="1"/>
      <c r="I67" s="1"/>
      <c r="J67" s="1"/>
      <c r="K67" s="1"/>
    </row>
    <row r="68" spans="3:11" x14ac:dyDescent="0.25">
      <c r="C68" s="1"/>
      <c r="D68" s="1"/>
      <c r="E68" s="1"/>
      <c r="F68" s="1"/>
      <c r="G68" s="1"/>
      <c r="H68" s="1"/>
      <c r="I68" s="1"/>
      <c r="J68" s="1"/>
      <c r="K68" s="1"/>
    </row>
    <row r="69" spans="3:11" x14ac:dyDescent="0.25">
      <c r="C69" s="1"/>
      <c r="D69" s="1"/>
      <c r="E69" s="1"/>
      <c r="F69" s="1"/>
      <c r="G69" s="1"/>
      <c r="H69" s="1"/>
      <c r="I69" s="1"/>
      <c r="J69" s="1"/>
      <c r="K69" s="1"/>
    </row>
    <row r="70" spans="3:11" x14ac:dyDescent="0.25">
      <c r="C70" s="1"/>
      <c r="D70" s="1"/>
      <c r="E70" s="1"/>
      <c r="F70" s="1"/>
      <c r="G70" s="1"/>
      <c r="H70" s="1"/>
      <c r="I70" s="1"/>
      <c r="J70" s="1"/>
      <c r="K70" s="1"/>
    </row>
    <row r="71" spans="3:11" x14ac:dyDescent="0.25">
      <c r="C71" s="1"/>
      <c r="D71" s="1"/>
      <c r="E71" s="1"/>
      <c r="F71" s="1"/>
      <c r="G71" s="1"/>
      <c r="H71" s="1"/>
      <c r="I71" s="1"/>
      <c r="J71" s="1"/>
      <c r="K71" s="1"/>
    </row>
    <row r="72" spans="3:11" x14ac:dyDescent="0.25">
      <c r="C72" s="1"/>
      <c r="D72" s="1"/>
      <c r="E72" s="1"/>
      <c r="F72" s="1"/>
      <c r="G72" s="1"/>
      <c r="H72" s="1"/>
      <c r="I72" s="1"/>
      <c r="J72" s="1"/>
      <c r="K72" s="1"/>
    </row>
    <row r="73" spans="3:11" x14ac:dyDescent="0.25">
      <c r="C73" s="1"/>
      <c r="D73" s="1"/>
      <c r="E73" s="1"/>
      <c r="F73" s="1"/>
      <c r="G73" s="1"/>
      <c r="H73" s="1"/>
      <c r="I73" s="1"/>
      <c r="J73" s="1"/>
      <c r="K73" s="1"/>
    </row>
    <row r="74" spans="3:11" x14ac:dyDescent="0.25">
      <c r="C74" s="1"/>
      <c r="D74" s="1"/>
      <c r="E74" s="1"/>
      <c r="F74" s="1"/>
      <c r="G74" s="1"/>
      <c r="H74" s="1"/>
      <c r="I74" s="1"/>
      <c r="J74" s="1"/>
      <c r="K74" s="1"/>
    </row>
    <row r="75" spans="3:11" x14ac:dyDescent="0.25">
      <c r="C75" s="1"/>
      <c r="D75" s="1"/>
      <c r="E75" s="1"/>
      <c r="F75" s="1"/>
      <c r="G75" s="1"/>
      <c r="H75" s="1"/>
      <c r="I75" s="1"/>
      <c r="J75" s="1"/>
      <c r="K75" s="1"/>
    </row>
    <row r="76" spans="3:11" x14ac:dyDescent="0.25">
      <c r="C76" s="1"/>
      <c r="D76" s="1"/>
      <c r="E76" s="1"/>
      <c r="F76" s="1"/>
      <c r="G76" s="1"/>
      <c r="H76" s="1"/>
      <c r="I76" s="1"/>
      <c r="J76" s="1"/>
      <c r="K76" s="1"/>
    </row>
    <row r="77" spans="3:11" x14ac:dyDescent="0.25">
      <c r="C77" s="1"/>
      <c r="D77" s="1"/>
      <c r="E77" s="1"/>
      <c r="F77" s="1"/>
      <c r="G77" s="1"/>
      <c r="H77" s="1"/>
      <c r="I77" s="1"/>
      <c r="J77" s="1"/>
      <c r="K77" s="1"/>
    </row>
    <row r="78" spans="3:11" x14ac:dyDescent="0.25">
      <c r="C78" s="1"/>
      <c r="D78" s="1"/>
      <c r="E78" s="1"/>
      <c r="F78" s="1"/>
      <c r="G78" s="1"/>
      <c r="H78" s="1"/>
      <c r="I78" s="1"/>
      <c r="J78" s="1"/>
      <c r="K78" s="1"/>
    </row>
    <row r="79" spans="3:11" x14ac:dyDescent="0.25">
      <c r="C79" s="1"/>
      <c r="D79" s="1"/>
      <c r="E79" s="1"/>
      <c r="F79" s="1"/>
      <c r="G79" s="1"/>
      <c r="H79" s="1"/>
      <c r="I79" s="1"/>
      <c r="J79" s="1"/>
      <c r="K79" s="1"/>
    </row>
    <row r="80" spans="3:11" x14ac:dyDescent="0.25">
      <c r="C80" s="1"/>
      <c r="D80" s="1"/>
      <c r="E80" s="1"/>
      <c r="F80" s="1"/>
      <c r="G80" s="1"/>
      <c r="H80" s="1"/>
      <c r="I80" s="1"/>
      <c r="J80" s="1"/>
      <c r="K80" s="1"/>
    </row>
    <row r="81" spans="3:11" x14ac:dyDescent="0.25">
      <c r="C81" s="1"/>
      <c r="D81" s="1"/>
      <c r="E81" s="1"/>
      <c r="F81" s="1"/>
      <c r="G81" s="1"/>
      <c r="H81" s="1"/>
      <c r="I81" s="1"/>
      <c r="J81" s="1"/>
      <c r="K81" s="1"/>
    </row>
    <row r="82" spans="3:11" x14ac:dyDescent="0.25">
      <c r="C82" s="1"/>
      <c r="D82" s="1"/>
      <c r="E82" s="1"/>
      <c r="F82" s="1"/>
      <c r="G82" s="1"/>
      <c r="H82" s="1"/>
      <c r="I82" s="1"/>
      <c r="J82" s="1"/>
      <c r="K82" s="1"/>
    </row>
    <row r="83" spans="3:11" x14ac:dyDescent="0.25">
      <c r="C83" s="1"/>
      <c r="D83" s="1"/>
      <c r="E83" s="1"/>
      <c r="F83" s="1"/>
      <c r="G83" s="1"/>
      <c r="H83" s="1"/>
      <c r="I83" s="1"/>
      <c r="J83" s="1"/>
      <c r="K83" s="1"/>
    </row>
    <row r="84" spans="3:11" x14ac:dyDescent="0.25">
      <c r="C84" s="1"/>
      <c r="D84" s="1"/>
      <c r="E84" s="1"/>
      <c r="F84" s="1"/>
      <c r="G84" s="1"/>
      <c r="H84" s="1"/>
      <c r="I84" s="1"/>
      <c r="J84" s="1"/>
      <c r="K84" s="1"/>
    </row>
    <row r="85" spans="3:11" x14ac:dyDescent="0.25">
      <c r="C85" s="1"/>
      <c r="D85" s="1"/>
      <c r="E85" s="1"/>
      <c r="F85" s="1"/>
      <c r="G85" s="1"/>
      <c r="H85" s="1"/>
      <c r="I85" s="1"/>
      <c r="J85" s="1"/>
      <c r="K85" s="1"/>
    </row>
    <row r="86" spans="3:11" x14ac:dyDescent="0.25">
      <c r="C86" s="1"/>
      <c r="D86" s="1"/>
      <c r="E86" s="1"/>
      <c r="F86" s="1"/>
      <c r="G86" s="1"/>
      <c r="H86" s="1"/>
      <c r="I86" s="1"/>
      <c r="J86" s="1"/>
      <c r="K86" s="1"/>
    </row>
    <row r="87" spans="3:11" x14ac:dyDescent="0.25">
      <c r="C87" s="1"/>
      <c r="D87" s="1"/>
      <c r="E87" s="1"/>
      <c r="F87" s="1"/>
      <c r="G87" s="1"/>
      <c r="H87" s="1"/>
      <c r="I87" s="1"/>
      <c r="J87" s="1"/>
      <c r="K87" s="1"/>
    </row>
    <row r="88" spans="3:11" x14ac:dyDescent="0.25">
      <c r="C88" s="1"/>
      <c r="D88" s="1"/>
      <c r="E88" s="1"/>
      <c r="F88" s="1"/>
      <c r="G88" s="1"/>
      <c r="H88" s="1"/>
      <c r="I88" s="1"/>
      <c r="J88" s="1"/>
      <c r="K88" s="1"/>
    </row>
    <row r="89" spans="3:11" x14ac:dyDescent="0.25">
      <c r="C89" s="1"/>
      <c r="D89" s="1"/>
      <c r="E89" s="1"/>
      <c r="F89" s="1"/>
      <c r="G89" s="1"/>
      <c r="H89" s="1"/>
      <c r="I89" s="1"/>
      <c r="J89" s="1"/>
      <c r="K89" s="1"/>
    </row>
    <row r="90" spans="3:11" x14ac:dyDescent="0.25">
      <c r="C90" s="1"/>
      <c r="D90" s="1"/>
      <c r="E90" s="1"/>
      <c r="F90" s="1"/>
      <c r="G90" s="1"/>
      <c r="H90" s="1"/>
      <c r="I90" s="1"/>
      <c r="J90" s="1"/>
      <c r="K90" s="1"/>
    </row>
    <row r="91" spans="3:11" x14ac:dyDescent="0.25">
      <c r="C91" s="1"/>
      <c r="D91" s="1"/>
      <c r="E91" s="1"/>
      <c r="F91" s="1"/>
      <c r="G91" s="1"/>
      <c r="H91" s="1"/>
      <c r="I91" s="1"/>
      <c r="J91" s="1"/>
      <c r="K91" s="1"/>
    </row>
    <row r="92" spans="3:11" x14ac:dyDescent="0.25">
      <c r="C92" s="1"/>
      <c r="D92" s="1"/>
      <c r="E92" s="1"/>
      <c r="F92" s="1"/>
      <c r="G92" s="1"/>
      <c r="H92" s="1"/>
      <c r="I92" s="1"/>
      <c r="J92" s="1"/>
      <c r="K92" s="1"/>
    </row>
    <row r="93" spans="3:11" x14ac:dyDescent="0.25">
      <c r="C93" s="1"/>
      <c r="D93" s="1"/>
      <c r="E93" s="1"/>
      <c r="F93" s="1"/>
      <c r="G93" s="1"/>
      <c r="H93" s="1"/>
      <c r="I93" s="1"/>
      <c r="J93" s="1"/>
      <c r="K93" s="1"/>
    </row>
    <row r="94" spans="3:11" x14ac:dyDescent="0.25">
      <c r="C94" s="1"/>
      <c r="D94" s="1"/>
      <c r="E94" s="1"/>
      <c r="F94" s="1"/>
      <c r="G94" s="1"/>
      <c r="H94" s="1"/>
      <c r="I94" s="1"/>
      <c r="J94" s="1"/>
      <c r="K94" s="1"/>
    </row>
    <row r="95" spans="3:11" x14ac:dyDescent="0.25">
      <c r="C95" s="1"/>
      <c r="D95" s="1"/>
      <c r="E95" s="1"/>
      <c r="F95" s="1"/>
      <c r="G95" s="1"/>
      <c r="H95" s="1"/>
      <c r="I95" s="1"/>
      <c r="J95" s="1"/>
      <c r="K95" s="1"/>
    </row>
    <row r="96" spans="3:11" x14ac:dyDescent="0.25">
      <c r="C96" s="1"/>
      <c r="D96" s="1"/>
      <c r="E96" s="1"/>
      <c r="F96" s="1"/>
      <c r="G96" s="1"/>
      <c r="H96" s="1"/>
      <c r="I96" s="1"/>
      <c r="J96" s="1"/>
      <c r="K96" s="1"/>
    </row>
    <row r="97" spans="3:11" x14ac:dyDescent="0.25">
      <c r="C97" s="1"/>
      <c r="D97" s="1"/>
      <c r="E97" s="1"/>
      <c r="F97" s="1"/>
      <c r="G97" s="1"/>
      <c r="H97" s="1"/>
      <c r="I97" s="1"/>
      <c r="J97" s="1"/>
      <c r="K97" s="1"/>
    </row>
    <row r="98" spans="3:11" x14ac:dyDescent="0.25">
      <c r="C98" s="1"/>
      <c r="D98" s="1"/>
      <c r="E98" s="1"/>
      <c r="F98" s="1"/>
      <c r="G98" s="1"/>
      <c r="H98" s="1"/>
      <c r="I98" s="1"/>
      <c r="J98" s="1"/>
      <c r="K98" s="1"/>
    </row>
    <row r="99" spans="3:11" x14ac:dyDescent="0.25">
      <c r="C99" s="1"/>
      <c r="D99" s="1"/>
      <c r="E99" s="1"/>
      <c r="F99" s="1"/>
      <c r="G99" s="1"/>
      <c r="H99" s="1"/>
      <c r="I99" s="1"/>
      <c r="J99" s="1"/>
      <c r="K99" s="1"/>
    </row>
    <row r="100" spans="3:11" x14ac:dyDescent="0.25">
      <c r="C100" s="1"/>
      <c r="D100" s="1"/>
      <c r="E100" s="1"/>
      <c r="F100" s="1"/>
      <c r="G100" s="1"/>
      <c r="H100" s="1"/>
      <c r="I100" s="1"/>
      <c r="J100" s="1"/>
      <c r="K100" s="1"/>
    </row>
    <row r="101" spans="3:11" x14ac:dyDescent="0.25">
      <c r="C101" s="1"/>
      <c r="D101" s="1"/>
      <c r="E101" s="1"/>
      <c r="F101" s="1"/>
      <c r="G101" s="1"/>
      <c r="H101" s="1"/>
      <c r="I101" s="1"/>
      <c r="J101" s="1"/>
      <c r="K101" s="1"/>
    </row>
    <row r="102" spans="3:11" x14ac:dyDescent="0.25">
      <c r="C102" s="1"/>
      <c r="D102" s="1"/>
      <c r="E102" s="1"/>
      <c r="F102" s="1"/>
      <c r="G102" s="1"/>
      <c r="H102" s="1"/>
      <c r="I102" s="1"/>
      <c r="J102" s="1"/>
      <c r="K102" s="1"/>
    </row>
    <row r="103" spans="3:11" x14ac:dyDescent="0.25">
      <c r="C103" s="1"/>
      <c r="D103" s="1"/>
      <c r="E103" s="1"/>
      <c r="F103" s="1"/>
      <c r="G103" s="1"/>
      <c r="H103" s="1"/>
      <c r="I103" s="1"/>
      <c r="J103" s="1"/>
      <c r="K103" s="1"/>
    </row>
    <row r="104" spans="3:11" x14ac:dyDescent="0.25">
      <c r="C104" s="1"/>
      <c r="D104" s="1"/>
      <c r="E104" s="1"/>
      <c r="F104" s="1"/>
      <c r="G104" s="1"/>
      <c r="H104" s="1"/>
      <c r="I104" s="1"/>
      <c r="J104" s="1"/>
      <c r="K104" s="1"/>
    </row>
    <row r="105" spans="3:11" x14ac:dyDescent="0.25">
      <c r="C105" s="1"/>
      <c r="D105" s="1"/>
      <c r="E105" s="1"/>
      <c r="F105" s="1"/>
      <c r="G105" s="1"/>
      <c r="H105" s="1"/>
      <c r="I105" s="1"/>
      <c r="J105" s="1"/>
      <c r="K105" s="1"/>
    </row>
    <row r="106" spans="3:11" x14ac:dyDescent="0.25">
      <c r="C106" s="1"/>
      <c r="D106" s="1"/>
      <c r="E106" s="1"/>
      <c r="F106" s="1"/>
      <c r="G106" s="1"/>
      <c r="H106" s="1"/>
      <c r="I106" s="1"/>
      <c r="J106" s="1"/>
      <c r="K106" s="1"/>
    </row>
    <row r="107" spans="3:11" x14ac:dyDescent="0.25">
      <c r="C107" s="1"/>
      <c r="D107" s="1"/>
      <c r="E107" s="1"/>
      <c r="F107" s="1"/>
      <c r="G107" s="1"/>
      <c r="H107" s="1"/>
      <c r="I107" s="1"/>
      <c r="J107" s="1"/>
      <c r="K107" s="1"/>
    </row>
    <row r="108" spans="3:11" x14ac:dyDescent="0.25">
      <c r="C108" s="1"/>
      <c r="D108" s="1"/>
      <c r="E108" s="1"/>
      <c r="F108" s="1"/>
      <c r="G108" s="1"/>
      <c r="H108" s="1"/>
      <c r="I108" s="1"/>
      <c r="J108" s="1"/>
      <c r="K108" s="1"/>
    </row>
    <row r="109" spans="3:11" x14ac:dyDescent="0.25">
      <c r="C109" s="1"/>
      <c r="D109" s="1"/>
      <c r="E109" s="1"/>
      <c r="F109" s="1"/>
      <c r="G109" s="1"/>
      <c r="H109" s="1"/>
      <c r="I109" s="1"/>
      <c r="J109" s="1"/>
      <c r="K109" s="1"/>
    </row>
    <row r="110" spans="3:11" x14ac:dyDescent="0.25">
      <c r="C110" s="1"/>
      <c r="D110" s="1"/>
      <c r="E110" s="1"/>
      <c r="F110" s="1"/>
      <c r="G110" s="1"/>
      <c r="H110" s="1"/>
      <c r="I110" s="1"/>
      <c r="J110" s="1"/>
      <c r="K110" s="1"/>
    </row>
    <row r="111" spans="3:11" x14ac:dyDescent="0.25">
      <c r="C111" s="1"/>
      <c r="D111" s="1"/>
      <c r="E111" s="1"/>
      <c r="F111" s="1"/>
      <c r="G111" s="1"/>
      <c r="H111" s="1"/>
      <c r="I111" s="1"/>
      <c r="J111" s="1"/>
      <c r="K111" s="1"/>
    </row>
    <row r="112" spans="3:11" x14ac:dyDescent="0.25">
      <c r="C112" s="1"/>
      <c r="D112" s="1"/>
      <c r="E112" s="1"/>
      <c r="F112" s="1"/>
      <c r="G112" s="1"/>
      <c r="H112" s="1"/>
      <c r="I112" s="1"/>
      <c r="J112" s="1"/>
      <c r="K112" s="1"/>
    </row>
    <row r="113" spans="3:11" x14ac:dyDescent="0.25">
      <c r="C113" s="1"/>
      <c r="D113" s="1"/>
      <c r="E113" s="1"/>
      <c r="F113" s="1"/>
      <c r="G113" s="1"/>
      <c r="H113" s="1"/>
      <c r="I113" s="1"/>
      <c r="J113" s="1"/>
      <c r="K113" s="1"/>
    </row>
    <row r="114" spans="3:11" x14ac:dyDescent="0.25">
      <c r="C114" s="1"/>
      <c r="D114" s="1"/>
      <c r="E114" s="1"/>
      <c r="F114" s="1"/>
      <c r="G114" s="1"/>
      <c r="H114" s="1"/>
      <c r="I114" s="1"/>
      <c r="J114" s="1"/>
      <c r="K114" s="1"/>
    </row>
    <row r="115" spans="3:11" x14ac:dyDescent="0.25">
      <c r="C115" s="1"/>
      <c r="D115" s="1"/>
      <c r="E115" s="1"/>
      <c r="F115" s="1"/>
      <c r="G115" s="1"/>
      <c r="H115" s="1"/>
      <c r="I115" s="1"/>
      <c r="J115" s="1"/>
      <c r="K115" s="1"/>
    </row>
    <row r="116" spans="3:11" x14ac:dyDescent="0.25">
      <c r="C116" s="1"/>
      <c r="D116" s="1"/>
      <c r="E116" s="1"/>
      <c r="F116" s="1"/>
      <c r="G116" s="1"/>
      <c r="H116" s="1"/>
      <c r="I116" s="1"/>
      <c r="J116" s="1"/>
      <c r="K116" s="1"/>
    </row>
    <row r="117" spans="3:11" x14ac:dyDescent="0.25">
      <c r="C117" s="1"/>
      <c r="D117" s="1"/>
      <c r="E117" s="1"/>
      <c r="F117" s="1"/>
      <c r="G117" s="1"/>
      <c r="H117" s="1"/>
      <c r="I117" s="1"/>
      <c r="J117" s="1"/>
      <c r="K117" s="1"/>
    </row>
    <row r="118" spans="3:11" x14ac:dyDescent="0.25">
      <c r="C118" s="1"/>
      <c r="D118" s="1"/>
      <c r="E118" s="1"/>
      <c r="F118" s="1"/>
      <c r="G118" s="1"/>
      <c r="H118" s="1"/>
      <c r="I118" s="1"/>
      <c r="J118" s="1"/>
      <c r="K118" s="1"/>
    </row>
    <row r="119" spans="3:11" x14ac:dyDescent="0.25">
      <c r="C119" s="1"/>
      <c r="D119" s="1"/>
      <c r="E119" s="1"/>
      <c r="F119" s="1"/>
      <c r="G119" s="1"/>
      <c r="H119" s="1"/>
      <c r="I119" s="1"/>
      <c r="J119" s="1"/>
      <c r="K119" s="1"/>
    </row>
    <row r="120" spans="3:11" x14ac:dyDescent="0.25">
      <c r="C120" s="1"/>
      <c r="D120" s="1"/>
      <c r="E120" s="1"/>
      <c r="F120" s="1"/>
      <c r="G120" s="1"/>
      <c r="H120" s="1"/>
      <c r="I120" s="1"/>
      <c r="J120" s="1"/>
      <c r="K120" s="1"/>
    </row>
    <row r="121" spans="3:11" x14ac:dyDescent="0.25">
      <c r="C121" s="1"/>
      <c r="D121" s="1"/>
      <c r="E121" s="1"/>
      <c r="F121" s="1"/>
      <c r="G121" s="1"/>
      <c r="H121" s="1"/>
      <c r="I121" s="1"/>
      <c r="J121" s="1"/>
      <c r="K121" s="1"/>
    </row>
    <row r="122" spans="3:11" x14ac:dyDescent="0.25">
      <c r="C122" s="1"/>
      <c r="D122" s="1"/>
      <c r="E122" s="1"/>
      <c r="F122" s="1"/>
      <c r="G122" s="1"/>
      <c r="H122" s="1"/>
      <c r="I122" s="1"/>
      <c r="J122" s="1"/>
      <c r="K122" s="1"/>
    </row>
    <row r="123" spans="3:11" x14ac:dyDescent="0.25">
      <c r="C123" s="1"/>
      <c r="D123" s="1"/>
      <c r="E123" s="1"/>
      <c r="F123" s="1"/>
      <c r="G123" s="1"/>
      <c r="H123" s="1"/>
      <c r="I123" s="1"/>
      <c r="J123" s="1"/>
      <c r="K123" s="1"/>
    </row>
    <row r="124" spans="3:11" x14ac:dyDescent="0.25">
      <c r="C124" s="1"/>
      <c r="D124" s="1"/>
      <c r="E124" s="1"/>
      <c r="F124" s="1"/>
      <c r="G124" s="1"/>
      <c r="H124" s="1"/>
      <c r="I124" s="1"/>
      <c r="J124" s="1"/>
      <c r="K124" s="1"/>
    </row>
  </sheetData>
  <pageMargins left="0.39370078740157483" right="0.39370078740157483" top="0.39370078740157483" bottom="0.39370078740157483" header="0.31496062992125984" footer="0.31496062992125984"/>
  <pageSetup scale="85" orientation="landscape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9"/>
  <sheetViews>
    <sheetView workbookViewId="0">
      <selection activeCell="G9" sqref="G9"/>
    </sheetView>
  </sheetViews>
  <sheetFormatPr baseColWidth="10" defaultRowHeight="15" x14ac:dyDescent="0.25"/>
  <cols>
    <col min="2" max="2" width="56" customWidth="1"/>
    <col min="3" max="3" width="16.7109375" customWidth="1"/>
    <col min="4" max="5" width="15.140625" style="1" customWidth="1"/>
    <col min="6" max="8" width="13.5703125" style="1" bestFit="1" customWidth="1"/>
    <col min="9" max="10" width="11.42578125" style="1"/>
  </cols>
  <sheetData>
    <row r="1" spans="1:7" ht="23.25" x14ac:dyDescent="0.35">
      <c r="A1" s="119" t="s">
        <v>252</v>
      </c>
      <c r="B1" s="119"/>
      <c r="C1" s="119"/>
      <c r="D1" s="119"/>
      <c r="E1" s="119"/>
    </row>
    <row r="2" spans="1:7" ht="18.75" x14ac:dyDescent="0.3">
      <c r="A2" s="50" t="s">
        <v>168</v>
      </c>
      <c r="B2" s="6"/>
      <c r="C2" s="6"/>
      <c r="D2" s="34"/>
      <c r="E2" s="34"/>
      <c r="F2" s="38"/>
      <c r="G2" s="38"/>
    </row>
    <row r="3" spans="1:7" x14ac:dyDescent="0.25">
      <c r="A3" s="36" t="s">
        <v>166</v>
      </c>
      <c r="B3" s="36" t="s">
        <v>165</v>
      </c>
      <c r="C3" s="36" t="s">
        <v>164</v>
      </c>
      <c r="D3" s="52" t="s">
        <v>114</v>
      </c>
      <c r="E3" s="52" t="s">
        <v>139</v>
      </c>
      <c r="F3" s="38"/>
      <c r="G3" s="38"/>
    </row>
    <row r="4" spans="1:7" x14ac:dyDescent="0.25">
      <c r="A4" s="35"/>
      <c r="B4" s="35" t="s">
        <v>132</v>
      </c>
      <c r="C4" s="35"/>
      <c r="D4" s="54"/>
      <c r="E4" s="54">
        <v>20470</v>
      </c>
      <c r="F4" s="41"/>
      <c r="G4" s="38"/>
    </row>
    <row r="5" spans="1:7" x14ac:dyDescent="0.25">
      <c r="A5" s="35"/>
      <c r="B5" s="35" t="s">
        <v>135</v>
      </c>
      <c r="C5" s="35"/>
      <c r="D5" s="54"/>
      <c r="E5" s="54">
        <v>1000</v>
      </c>
      <c r="F5" s="41"/>
      <c r="G5" s="38"/>
    </row>
    <row r="6" spans="1:7" x14ac:dyDescent="0.25">
      <c r="A6" s="35"/>
      <c r="B6" s="35" t="s">
        <v>136</v>
      </c>
      <c r="C6" s="35"/>
      <c r="D6" s="54"/>
      <c r="E6" s="54">
        <v>-10000</v>
      </c>
      <c r="F6" s="41"/>
      <c r="G6" s="38"/>
    </row>
    <row r="7" spans="1:7" ht="18.75" x14ac:dyDescent="0.3">
      <c r="A7" s="35"/>
      <c r="B7" s="50" t="s">
        <v>56</v>
      </c>
      <c r="C7" s="60"/>
      <c r="D7" s="61"/>
      <c r="E7" s="51">
        <f>SUM(E4:E6)</f>
        <v>11470</v>
      </c>
      <c r="F7" s="41"/>
      <c r="G7" s="38"/>
    </row>
    <row r="8" spans="1:7" ht="18.75" x14ac:dyDescent="0.3">
      <c r="A8" s="35"/>
      <c r="B8" s="50"/>
      <c r="C8" s="60"/>
      <c r="D8" s="61"/>
      <c r="E8" s="51"/>
      <c r="F8" s="41"/>
      <c r="G8" s="38"/>
    </row>
    <row r="9" spans="1:7" ht="18.75" x14ac:dyDescent="0.3">
      <c r="A9" s="50" t="s">
        <v>170</v>
      </c>
      <c r="B9" s="50"/>
      <c r="C9" s="60"/>
      <c r="D9" s="61"/>
      <c r="E9" s="51"/>
      <c r="F9" s="41"/>
      <c r="G9" s="38"/>
    </row>
    <row r="10" spans="1:7" ht="15" customHeight="1" x14ac:dyDescent="0.25">
      <c r="A10" s="36" t="s">
        <v>166</v>
      </c>
      <c r="B10" s="36" t="s">
        <v>165</v>
      </c>
      <c r="C10" s="36" t="s">
        <v>164</v>
      </c>
      <c r="D10" s="52" t="s">
        <v>114</v>
      </c>
      <c r="E10" s="52" t="s">
        <v>139</v>
      </c>
      <c r="F10" s="41"/>
      <c r="G10" s="38"/>
    </row>
    <row r="11" spans="1:7" ht="15" customHeight="1" x14ac:dyDescent="0.25">
      <c r="A11" s="44">
        <v>41522</v>
      </c>
      <c r="B11" s="6" t="s">
        <v>140</v>
      </c>
      <c r="C11" s="6"/>
      <c r="D11" s="34">
        <v>45000</v>
      </c>
      <c r="E11" s="34"/>
      <c r="F11" s="41"/>
      <c r="G11" s="38"/>
    </row>
    <row r="12" spans="1:7" ht="15" customHeight="1" x14ac:dyDescent="0.25">
      <c r="A12" s="44">
        <v>41522</v>
      </c>
      <c r="B12" s="6" t="s">
        <v>141</v>
      </c>
      <c r="C12" s="6">
        <v>42.01</v>
      </c>
      <c r="D12" s="34">
        <v>90000</v>
      </c>
      <c r="E12" s="34">
        <f>D12/C12</f>
        <v>2142.3470602237562</v>
      </c>
      <c r="F12" s="41"/>
      <c r="G12" s="38"/>
    </row>
    <row r="13" spans="1:7" ht="15" customHeight="1" x14ac:dyDescent="0.25">
      <c r="A13" s="44">
        <v>42067</v>
      </c>
      <c r="B13" s="6" t="s">
        <v>142</v>
      </c>
      <c r="C13" s="6">
        <v>222</v>
      </c>
      <c r="D13" s="34">
        <v>30000</v>
      </c>
      <c r="E13" s="34">
        <f>D13/C13</f>
        <v>135.13513513513513</v>
      </c>
      <c r="F13" s="41"/>
      <c r="G13" s="38"/>
    </row>
    <row r="14" spans="1:7" ht="15" customHeight="1" x14ac:dyDescent="0.3">
      <c r="A14" s="35"/>
      <c r="B14" s="50" t="s">
        <v>56</v>
      </c>
      <c r="C14" s="60"/>
      <c r="D14" s="61"/>
      <c r="E14" s="51">
        <f>SUM(E11:E13)</f>
        <v>2277.4821953588912</v>
      </c>
      <c r="F14" s="41"/>
      <c r="G14" s="38"/>
    </row>
    <row r="15" spans="1:7" ht="15" customHeight="1" x14ac:dyDescent="0.3">
      <c r="A15" s="35"/>
      <c r="B15" s="50"/>
      <c r="C15" s="60"/>
      <c r="D15" s="61"/>
      <c r="E15" s="51"/>
      <c r="F15" s="41"/>
      <c r="G15" s="38"/>
    </row>
    <row r="16" spans="1:7" ht="18.75" x14ac:dyDescent="0.3">
      <c r="A16" s="50" t="s">
        <v>169</v>
      </c>
      <c r="B16" s="6"/>
      <c r="C16" s="6"/>
      <c r="D16" s="34"/>
      <c r="E16" s="34"/>
      <c r="F16" s="38"/>
      <c r="G16" s="38"/>
    </row>
    <row r="17" spans="1:7" x14ac:dyDescent="0.25">
      <c r="A17" s="36" t="s">
        <v>166</v>
      </c>
      <c r="B17" s="36" t="s">
        <v>165</v>
      </c>
      <c r="C17" s="36" t="s">
        <v>164</v>
      </c>
      <c r="D17" s="52" t="s">
        <v>114</v>
      </c>
      <c r="E17" s="52" t="s">
        <v>139</v>
      </c>
      <c r="F17" s="38"/>
      <c r="G17" s="38"/>
    </row>
    <row r="18" spans="1:7" x14ac:dyDescent="0.25">
      <c r="A18" s="44">
        <v>42081</v>
      </c>
      <c r="B18" s="6" t="s">
        <v>143</v>
      </c>
      <c r="C18" s="6">
        <v>222</v>
      </c>
      <c r="D18" s="34">
        <v>213000</v>
      </c>
      <c r="E18" s="34">
        <f>D18/C18</f>
        <v>959.45945945945948</v>
      </c>
      <c r="F18" s="38"/>
      <c r="G18" s="38"/>
    </row>
    <row r="19" spans="1:7" x14ac:dyDescent="0.25">
      <c r="A19" s="44">
        <v>42099</v>
      </c>
      <c r="B19" s="6" t="s">
        <v>227</v>
      </c>
      <c r="C19" s="6">
        <v>280</v>
      </c>
      <c r="D19" s="34">
        <v>18000</v>
      </c>
      <c r="E19" s="34">
        <f>D19/C19</f>
        <v>64.285714285714292</v>
      </c>
      <c r="F19" s="38"/>
      <c r="G19" s="38"/>
    </row>
    <row r="20" spans="1:7" x14ac:dyDescent="0.25">
      <c r="A20" s="44">
        <v>42129</v>
      </c>
      <c r="B20" s="6" t="s">
        <v>228</v>
      </c>
      <c r="C20" s="6">
        <v>402.35</v>
      </c>
      <c r="D20" s="34">
        <v>18000</v>
      </c>
      <c r="E20" s="34">
        <f t="shared" ref="E20:E27" si="0">D20/C20</f>
        <v>44.737169131353298</v>
      </c>
      <c r="F20" s="38"/>
      <c r="G20" s="38"/>
    </row>
    <row r="21" spans="1:7" x14ac:dyDescent="0.25">
      <c r="A21" s="44">
        <v>42160</v>
      </c>
      <c r="B21" s="6" t="s">
        <v>229</v>
      </c>
      <c r="C21" s="6">
        <v>484.41</v>
      </c>
      <c r="D21" s="34">
        <v>18000</v>
      </c>
      <c r="E21" s="34">
        <f t="shared" si="0"/>
        <v>37.15860531368056</v>
      </c>
      <c r="F21" s="38"/>
      <c r="G21" s="38"/>
    </row>
    <row r="22" spans="1:7" x14ac:dyDescent="0.25">
      <c r="A22" s="44">
        <v>42190</v>
      </c>
      <c r="B22" s="6" t="s">
        <v>230</v>
      </c>
      <c r="C22" s="6">
        <v>682</v>
      </c>
      <c r="D22" s="34">
        <v>18000</v>
      </c>
      <c r="E22" s="34">
        <f t="shared" si="0"/>
        <v>26.392961876832846</v>
      </c>
      <c r="F22" s="38"/>
      <c r="G22" s="38"/>
    </row>
    <row r="23" spans="1:7" x14ac:dyDescent="0.25">
      <c r="A23" s="44">
        <v>42221</v>
      </c>
      <c r="B23" s="6" t="s">
        <v>231</v>
      </c>
      <c r="C23" s="6">
        <v>677.85</v>
      </c>
      <c r="D23" s="34">
        <v>18000</v>
      </c>
      <c r="E23" s="34">
        <f t="shared" si="0"/>
        <v>26.554547466253595</v>
      </c>
      <c r="F23" s="38"/>
      <c r="G23" s="38"/>
    </row>
    <row r="24" spans="1:7" x14ac:dyDescent="0.25">
      <c r="A24" s="44">
        <v>42252</v>
      </c>
      <c r="B24" s="6" t="s">
        <v>232</v>
      </c>
      <c r="C24" s="6">
        <v>823.1</v>
      </c>
      <c r="D24" s="34">
        <v>18000</v>
      </c>
      <c r="E24" s="34">
        <f t="shared" si="0"/>
        <v>21.868545741708175</v>
      </c>
      <c r="F24" s="38"/>
      <c r="G24" s="38"/>
    </row>
    <row r="25" spans="1:7" x14ac:dyDescent="0.25">
      <c r="A25" s="44">
        <v>42282</v>
      </c>
      <c r="B25" s="6" t="s">
        <v>233</v>
      </c>
      <c r="C25" s="6">
        <v>823.1</v>
      </c>
      <c r="D25" s="34">
        <v>18000</v>
      </c>
      <c r="E25" s="34">
        <f t="shared" si="0"/>
        <v>21.868545741708175</v>
      </c>
      <c r="F25" s="38"/>
      <c r="G25" s="38"/>
    </row>
    <row r="26" spans="1:7" x14ac:dyDescent="0.25">
      <c r="A26" s="44">
        <v>42313</v>
      </c>
      <c r="B26" s="6" t="s">
        <v>234</v>
      </c>
      <c r="C26" s="6">
        <v>823.1</v>
      </c>
      <c r="D26" s="34">
        <v>18000</v>
      </c>
      <c r="E26" s="34">
        <f t="shared" si="0"/>
        <v>21.868545741708175</v>
      </c>
      <c r="F26" s="38"/>
      <c r="G26" s="38"/>
    </row>
    <row r="27" spans="1:7" x14ac:dyDescent="0.25">
      <c r="A27" s="44">
        <v>42343</v>
      </c>
      <c r="B27" s="6" t="s">
        <v>235</v>
      </c>
      <c r="C27" s="6">
        <v>823.1</v>
      </c>
      <c r="D27" s="34">
        <v>18000</v>
      </c>
      <c r="E27" s="34">
        <f t="shared" si="0"/>
        <v>21.868545741708175</v>
      </c>
      <c r="F27" s="38"/>
      <c r="G27" s="38"/>
    </row>
    <row r="28" spans="1:7" x14ac:dyDescent="0.25">
      <c r="A28" s="67">
        <v>42369</v>
      </c>
      <c r="B28" s="35" t="s">
        <v>226</v>
      </c>
      <c r="C28" s="35"/>
      <c r="D28" s="54">
        <v>-67428.62</v>
      </c>
      <c r="E28" s="54"/>
      <c r="F28" s="38"/>
      <c r="G28" s="38"/>
    </row>
    <row r="29" spans="1:7" ht="18.75" x14ac:dyDescent="0.3">
      <c r="A29" s="6"/>
      <c r="B29" s="50" t="s">
        <v>56</v>
      </c>
      <c r="C29" s="60">
        <v>823.1</v>
      </c>
      <c r="D29" s="61">
        <f>SUM(D18:D28)</f>
        <v>307571.38</v>
      </c>
      <c r="E29" s="51">
        <f>D29/C29</f>
        <v>373.67437735390598</v>
      </c>
      <c r="F29" s="38"/>
      <c r="G29" s="38"/>
    </row>
    <row r="30" spans="1:7" ht="18.75" x14ac:dyDescent="0.3">
      <c r="A30" s="6"/>
      <c r="B30" s="50"/>
      <c r="C30" s="60"/>
      <c r="D30" s="61"/>
      <c r="E30" s="51"/>
      <c r="F30" s="38"/>
      <c r="G30" s="38"/>
    </row>
    <row r="31" spans="1:7" ht="18.75" x14ac:dyDescent="0.3">
      <c r="A31" s="50" t="s">
        <v>163</v>
      </c>
      <c r="B31" s="6"/>
      <c r="C31" s="6"/>
      <c r="D31" s="34"/>
      <c r="E31" s="34"/>
      <c r="F31" s="38"/>
      <c r="G31" s="38"/>
    </row>
    <row r="32" spans="1:7" x14ac:dyDescent="0.25">
      <c r="A32" s="36" t="s">
        <v>166</v>
      </c>
      <c r="B32" s="36" t="s">
        <v>165</v>
      </c>
      <c r="C32" s="36" t="s">
        <v>164</v>
      </c>
      <c r="D32" s="52" t="s">
        <v>114</v>
      </c>
      <c r="E32" s="52" t="s">
        <v>139</v>
      </c>
      <c r="F32" s="38"/>
      <c r="G32" s="38"/>
    </row>
    <row r="33" spans="1:7" x14ac:dyDescent="0.25">
      <c r="A33" s="44">
        <v>41426</v>
      </c>
      <c r="B33" s="6" t="s">
        <v>171</v>
      </c>
      <c r="C33" s="6"/>
      <c r="D33" s="34">
        <v>129193.08</v>
      </c>
      <c r="E33" s="34"/>
      <c r="F33" s="38"/>
      <c r="G33" s="38"/>
    </row>
    <row r="34" spans="1:7" x14ac:dyDescent="0.25">
      <c r="A34" s="44">
        <v>41639</v>
      </c>
      <c r="B34" s="6" t="s">
        <v>172</v>
      </c>
      <c r="C34" s="6"/>
      <c r="D34" s="34">
        <v>37000</v>
      </c>
      <c r="E34" s="34"/>
      <c r="F34" s="38"/>
      <c r="G34" s="38"/>
    </row>
    <row r="35" spans="1:7" x14ac:dyDescent="0.25">
      <c r="A35" s="44">
        <v>41639</v>
      </c>
      <c r="B35" s="6" t="s">
        <v>173</v>
      </c>
      <c r="C35" s="6"/>
      <c r="D35" s="34">
        <v>173910</v>
      </c>
      <c r="E35" s="34"/>
      <c r="F35" s="38"/>
      <c r="G35" s="38"/>
    </row>
    <row r="36" spans="1:7" x14ac:dyDescent="0.25">
      <c r="A36" s="44">
        <v>41639</v>
      </c>
      <c r="B36" s="6" t="s">
        <v>174</v>
      </c>
      <c r="C36" s="6"/>
      <c r="D36" s="34">
        <v>-184151.78</v>
      </c>
      <c r="E36" s="34"/>
      <c r="F36" s="38"/>
      <c r="G36" s="38"/>
    </row>
    <row r="37" spans="1:7" ht="18.75" x14ac:dyDescent="0.3">
      <c r="A37" s="6"/>
      <c r="B37" s="50" t="s">
        <v>56</v>
      </c>
      <c r="C37" s="60">
        <v>64.099999999999994</v>
      </c>
      <c r="D37" s="61">
        <f>SUM(D33:D36)</f>
        <v>155951.30000000002</v>
      </c>
      <c r="E37" s="51">
        <f>D37/C37</f>
        <v>2432.9375975039006</v>
      </c>
      <c r="F37" s="38"/>
      <c r="G37" s="38"/>
    </row>
    <row r="38" spans="1:7" x14ac:dyDescent="0.25">
      <c r="A38" s="6"/>
      <c r="B38" s="6"/>
      <c r="C38" s="6"/>
      <c r="D38" s="34"/>
      <c r="E38" s="34"/>
      <c r="F38" s="38"/>
      <c r="G38" s="38"/>
    </row>
    <row r="39" spans="1:7" ht="18.75" x14ac:dyDescent="0.3">
      <c r="A39" s="6"/>
      <c r="B39" s="50" t="s">
        <v>176</v>
      </c>
      <c r="C39" s="6"/>
      <c r="D39" s="34"/>
      <c r="E39" s="51">
        <f>E37*0.65</f>
        <v>1581.4094383775355</v>
      </c>
      <c r="F39" s="38"/>
      <c r="G39" s="38"/>
    </row>
    <row r="40" spans="1:7" ht="18.75" x14ac:dyDescent="0.3">
      <c r="A40" s="50" t="s">
        <v>177</v>
      </c>
      <c r="B40" s="6"/>
      <c r="C40" s="6"/>
      <c r="D40" s="34"/>
      <c r="E40" s="34"/>
      <c r="F40" s="38"/>
      <c r="G40" s="38"/>
    </row>
    <row r="41" spans="1:7" x14ac:dyDescent="0.25">
      <c r="A41" s="6"/>
      <c r="B41" s="6"/>
      <c r="C41" s="6"/>
      <c r="D41" s="34"/>
      <c r="E41" s="52" t="s">
        <v>139</v>
      </c>
      <c r="F41" s="38"/>
      <c r="G41" s="38"/>
    </row>
    <row r="42" spans="1:7" x14ac:dyDescent="0.25">
      <c r="A42" s="6"/>
      <c r="B42" s="6" t="s">
        <v>168</v>
      </c>
      <c r="C42" s="6"/>
      <c r="D42" s="34"/>
      <c r="E42" s="34">
        <v>11470</v>
      </c>
      <c r="F42" s="38"/>
      <c r="G42" s="38"/>
    </row>
    <row r="43" spans="1:7" x14ac:dyDescent="0.25">
      <c r="A43" s="6"/>
      <c r="B43" s="6" t="s">
        <v>170</v>
      </c>
      <c r="C43" s="6"/>
      <c r="D43" s="34"/>
      <c r="E43" s="34">
        <v>2277.4821953588912</v>
      </c>
      <c r="F43" s="38"/>
      <c r="G43" s="38"/>
    </row>
    <row r="44" spans="1:7" x14ac:dyDescent="0.25">
      <c r="A44" s="6"/>
      <c r="B44" s="6" t="s">
        <v>169</v>
      </c>
      <c r="C44" s="6"/>
      <c r="D44" s="34"/>
      <c r="E44" s="34">
        <v>373.67437735390598</v>
      </c>
      <c r="F44" s="38"/>
      <c r="G44" s="38"/>
    </row>
    <row r="45" spans="1:7" x14ac:dyDescent="0.25">
      <c r="A45" s="6"/>
      <c r="B45" s="6" t="s">
        <v>163</v>
      </c>
      <c r="C45" s="6"/>
      <c r="D45" s="34"/>
      <c r="E45" s="34">
        <v>1581.4094383775355</v>
      </c>
      <c r="F45" s="38"/>
      <c r="G45" s="38"/>
    </row>
    <row r="46" spans="1:7" x14ac:dyDescent="0.25">
      <c r="A46" s="6"/>
      <c r="B46" s="6"/>
      <c r="C46" s="6"/>
      <c r="D46" s="34"/>
      <c r="E46" s="34"/>
      <c r="F46" s="38"/>
      <c r="G46" s="38"/>
    </row>
    <row r="47" spans="1:7" ht="18.75" x14ac:dyDescent="0.3">
      <c r="A47" s="6"/>
      <c r="B47" s="50" t="s">
        <v>56</v>
      </c>
      <c r="C47" s="50"/>
      <c r="D47" s="51"/>
      <c r="E47" s="51">
        <f>SUM(E42:E46)</f>
        <v>15702.566011090332</v>
      </c>
      <c r="F47" s="38"/>
      <c r="G47" s="38"/>
    </row>
    <row r="48" spans="1:7" x14ac:dyDescent="0.25">
      <c r="A48" s="6"/>
      <c r="B48" s="6"/>
      <c r="C48" s="6"/>
      <c r="D48" s="34"/>
      <c r="E48" s="34"/>
      <c r="F48" s="38"/>
      <c r="G48" s="38"/>
    </row>
    <row r="49" spans="1:7" ht="18.75" x14ac:dyDescent="0.3">
      <c r="A49" s="6"/>
      <c r="B49" s="50" t="s">
        <v>178</v>
      </c>
      <c r="C49" s="6"/>
      <c r="D49" s="34"/>
      <c r="E49" s="51">
        <f>E47/5</f>
        <v>3140.5132022180665</v>
      </c>
      <c r="F49" s="40"/>
      <c r="G49" s="38"/>
    </row>
    <row r="50" spans="1:7" x14ac:dyDescent="0.25">
      <c r="A50" s="6"/>
      <c r="B50" s="6"/>
      <c r="C50" s="6"/>
      <c r="D50" s="34"/>
      <c r="E50" s="34"/>
      <c r="F50" s="38"/>
      <c r="G50" s="38"/>
    </row>
    <row r="51" spans="1:7" ht="18.75" x14ac:dyDescent="0.3">
      <c r="A51" s="50" t="s">
        <v>138</v>
      </c>
      <c r="B51" s="35"/>
      <c r="C51" s="35"/>
      <c r="D51" s="34"/>
      <c r="E51" s="34"/>
      <c r="F51" s="38"/>
      <c r="G51" s="38"/>
    </row>
    <row r="52" spans="1:7" x14ac:dyDescent="0.25">
      <c r="A52" s="120" t="s">
        <v>131</v>
      </c>
      <c r="B52" s="120"/>
      <c r="C52" s="6"/>
      <c r="D52" s="34"/>
      <c r="E52" s="62"/>
      <c r="F52" s="38"/>
      <c r="G52" s="38"/>
    </row>
    <row r="53" spans="1:7" x14ac:dyDescent="0.25">
      <c r="A53" s="44">
        <v>41415</v>
      </c>
      <c r="B53" s="6" t="s">
        <v>179</v>
      </c>
      <c r="C53" s="6">
        <v>1775.06</v>
      </c>
      <c r="D53" s="34"/>
      <c r="E53" s="62">
        <v>2816.80619246673</v>
      </c>
      <c r="F53" s="38"/>
      <c r="G53" s="38"/>
    </row>
    <row r="54" spans="1:7" x14ac:dyDescent="0.25">
      <c r="A54" s="44">
        <v>41444</v>
      </c>
      <c r="B54" s="6" t="s">
        <v>179</v>
      </c>
      <c r="C54" s="6">
        <v>1775.06</v>
      </c>
      <c r="D54" s="34"/>
      <c r="E54" s="62">
        <v>1802.7559631787101</v>
      </c>
      <c r="F54" s="38"/>
      <c r="G54" s="38"/>
    </row>
    <row r="55" spans="1:7" x14ac:dyDescent="0.25">
      <c r="A55" s="90"/>
      <c r="B55" s="91" t="s">
        <v>283</v>
      </c>
      <c r="C55" s="91"/>
      <c r="D55" s="92"/>
      <c r="E55" s="93">
        <v>-500</v>
      </c>
      <c r="F55" s="38"/>
      <c r="G55" s="38"/>
    </row>
    <row r="56" spans="1:7" ht="18.75" x14ac:dyDescent="0.3">
      <c r="A56" s="6"/>
      <c r="B56" s="6"/>
      <c r="C56" s="50" t="s">
        <v>60</v>
      </c>
      <c r="D56" s="51"/>
      <c r="E56" s="51">
        <f>E49-E53-E54-E55</f>
        <v>-979.04895342737359</v>
      </c>
      <c r="F56" s="38"/>
      <c r="G56" s="38"/>
    </row>
    <row r="57" spans="1:7" x14ac:dyDescent="0.25">
      <c r="A57" s="6"/>
      <c r="B57" s="6"/>
      <c r="C57" s="6"/>
      <c r="D57" s="34"/>
      <c r="E57" s="34"/>
      <c r="F57" s="38"/>
      <c r="G57" s="38"/>
    </row>
    <row r="58" spans="1:7" x14ac:dyDescent="0.25">
      <c r="A58" s="120" t="s">
        <v>57</v>
      </c>
      <c r="B58" s="120"/>
      <c r="C58" s="63"/>
      <c r="D58" s="34"/>
      <c r="E58" s="34"/>
      <c r="F58" s="38"/>
      <c r="G58" s="38"/>
    </row>
    <row r="59" spans="1:7" x14ac:dyDescent="0.25">
      <c r="A59" s="63"/>
      <c r="B59" s="64"/>
      <c r="C59" s="6"/>
      <c r="D59" s="34"/>
      <c r="E59" s="34"/>
      <c r="F59" s="38"/>
      <c r="G59" s="38"/>
    </row>
    <row r="60" spans="1:7" ht="18.75" x14ac:dyDescent="0.3">
      <c r="A60" s="6"/>
      <c r="B60" s="6"/>
      <c r="C60" s="50" t="s">
        <v>60</v>
      </c>
      <c r="D60" s="51"/>
      <c r="E60" s="51">
        <f>E49-E59</f>
        <v>3140.5132022180665</v>
      </c>
      <c r="F60" s="38"/>
      <c r="G60" s="38"/>
    </row>
    <row r="61" spans="1:7" x14ac:dyDescent="0.25">
      <c r="A61" s="6"/>
      <c r="B61" s="6"/>
      <c r="C61" s="6"/>
      <c r="D61" s="34"/>
      <c r="E61" s="34"/>
      <c r="F61" s="38"/>
      <c r="G61" s="38"/>
    </row>
    <row r="62" spans="1:7" x14ac:dyDescent="0.25">
      <c r="A62" s="120" t="s">
        <v>45</v>
      </c>
      <c r="B62" s="120"/>
      <c r="C62" s="6"/>
      <c r="D62" s="34"/>
      <c r="E62" s="34"/>
      <c r="F62" s="38"/>
      <c r="G62" s="38"/>
    </row>
    <row r="63" spans="1:7" x14ac:dyDescent="0.25">
      <c r="A63" s="44">
        <v>41401</v>
      </c>
      <c r="B63" s="6" t="s">
        <v>175</v>
      </c>
      <c r="C63" s="34">
        <v>27.29</v>
      </c>
      <c r="D63" s="34">
        <v>10000</v>
      </c>
      <c r="E63" s="34">
        <f>D63/C63</f>
        <v>366.4345914254306</v>
      </c>
      <c r="F63" s="38"/>
      <c r="G63" s="38"/>
    </row>
    <row r="64" spans="1:7" x14ac:dyDescent="0.25">
      <c r="A64" s="44"/>
      <c r="B64" s="6" t="s">
        <v>162</v>
      </c>
      <c r="C64" s="6">
        <v>42.01</v>
      </c>
      <c r="D64" s="54">
        <v>12566.8375</v>
      </c>
      <c r="E64" s="34">
        <f>D64/C64</f>
        <v>299.13919304927401</v>
      </c>
      <c r="F64" s="38"/>
      <c r="G64" s="38"/>
    </row>
    <row r="65" spans="1:7" ht="18.75" x14ac:dyDescent="0.3">
      <c r="A65" s="6"/>
      <c r="B65" s="6"/>
      <c r="C65" s="50" t="s">
        <v>60</v>
      </c>
      <c r="D65" s="51"/>
      <c r="E65" s="51">
        <f>E49-E63-E64</f>
        <v>2474.9394177433619</v>
      </c>
      <c r="F65" s="38"/>
      <c r="G65" s="38"/>
    </row>
    <row r="66" spans="1:7" ht="18.75" x14ac:dyDescent="0.3">
      <c r="A66" s="6"/>
      <c r="B66" s="6"/>
      <c r="C66" s="50"/>
      <c r="D66" s="51"/>
      <c r="E66" s="51"/>
      <c r="F66" s="38"/>
      <c r="G66" s="38"/>
    </row>
    <row r="67" spans="1:7" x14ac:dyDescent="0.25">
      <c r="A67" s="120" t="s">
        <v>248</v>
      </c>
      <c r="B67" s="120"/>
      <c r="C67" s="6"/>
      <c r="D67" s="34"/>
      <c r="E67" s="34"/>
      <c r="F67" s="38"/>
      <c r="G67" s="38"/>
    </row>
    <row r="68" spans="1:7" x14ac:dyDescent="0.25">
      <c r="A68" s="44"/>
      <c r="B68" s="6"/>
      <c r="C68" s="34"/>
      <c r="D68" s="34"/>
      <c r="E68" s="34"/>
      <c r="F68" s="38"/>
      <c r="G68" s="38"/>
    </row>
    <row r="69" spans="1:7" x14ac:dyDescent="0.25">
      <c r="A69" s="44"/>
      <c r="B69" s="6"/>
      <c r="C69" s="6"/>
      <c r="D69" s="54"/>
      <c r="E69" s="34"/>
      <c r="F69" s="38"/>
      <c r="G69" s="38"/>
    </row>
    <row r="70" spans="1:7" ht="18.75" x14ac:dyDescent="0.3">
      <c r="A70" s="6"/>
      <c r="B70" s="6"/>
      <c r="C70" s="50" t="s">
        <v>60</v>
      </c>
      <c r="D70" s="51"/>
      <c r="E70" s="51">
        <f>E49</f>
        <v>3140.5132022180665</v>
      </c>
      <c r="F70" s="38"/>
      <c r="G70" s="38"/>
    </row>
    <row r="71" spans="1:7" x14ac:dyDescent="0.25">
      <c r="A71" s="6"/>
      <c r="B71" s="6"/>
      <c r="C71" s="6"/>
      <c r="D71" s="34"/>
      <c r="E71" s="34"/>
      <c r="F71" s="38"/>
      <c r="G71" s="38"/>
    </row>
    <row r="72" spans="1:7" ht="18.75" x14ac:dyDescent="0.3">
      <c r="A72" s="50" t="s">
        <v>167</v>
      </c>
      <c r="B72" s="6"/>
      <c r="C72" s="6"/>
      <c r="D72" s="34"/>
      <c r="E72" s="34"/>
      <c r="F72" s="38"/>
      <c r="G72" s="38"/>
    </row>
    <row r="73" spans="1:7" x14ac:dyDescent="0.25">
      <c r="A73" s="36" t="s">
        <v>166</v>
      </c>
      <c r="B73" s="36" t="s">
        <v>165</v>
      </c>
      <c r="C73" s="36" t="s">
        <v>164</v>
      </c>
      <c r="D73" s="52" t="s">
        <v>114</v>
      </c>
      <c r="E73" s="52" t="s">
        <v>139</v>
      </c>
      <c r="F73" s="38"/>
      <c r="G73" s="38"/>
    </row>
    <row r="74" spans="1:7" x14ac:dyDescent="0.25">
      <c r="A74" s="45">
        <v>41395</v>
      </c>
      <c r="B74" s="6" t="s">
        <v>133</v>
      </c>
      <c r="C74" s="6">
        <v>32.51</v>
      </c>
      <c r="D74" s="34">
        <v>650000</v>
      </c>
      <c r="E74" s="34">
        <f>D74/32.51</f>
        <v>19993.848046754847</v>
      </c>
      <c r="F74" s="38"/>
      <c r="G74" s="38"/>
    </row>
    <row r="75" spans="1:7" x14ac:dyDescent="0.25">
      <c r="A75" s="45">
        <v>41395</v>
      </c>
      <c r="B75" s="6" t="s">
        <v>134</v>
      </c>
      <c r="C75" s="6">
        <v>32.51</v>
      </c>
      <c r="D75" s="34">
        <v>100000</v>
      </c>
      <c r="E75" s="34">
        <f>D75/32.51</f>
        <v>3075.9766225776684</v>
      </c>
      <c r="F75" s="38"/>
      <c r="G75" s="38"/>
    </row>
    <row r="76" spans="1:7" x14ac:dyDescent="0.25">
      <c r="A76" s="45">
        <v>41395</v>
      </c>
      <c r="B76" s="6" t="s">
        <v>137</v>
      </c>
      <c r="C76" s="6"/>
      <c r="D76" s="34"/>
      <c r="E76" s="34">
        <v>8000</v>
      </c>
      <c r="F76" s="38"/>
      <c r="G76" s="38"/>
    </row>
    <row r="77" spans="1:7" x14ac:dyDescent="0.25">
      <c r="A77" s="6"/>
      <c r="B77" s="6"/>
      <c r="C77" s="6"/>
      <c r="D77" s="34"/>
      <c r="E77" s="34"/>
      <c r="F77" s="38"/>
      <c r="G77" s="38"/>
    </row>
    <row r="78" spans="1:7" ht="18.75" x14ac:dyDescent="0.3">
      <c r="A78" s="6"/>
      <c r="B78" s="50" t="s">
        <v>56</v>
      </c>
      <c r="C78" s="50"/>
      <c r="D78" s="51"/>
      <c r="E78" s="68">
        <f>SUM(E74:E77)</f>
        <v>31069.824669332516</v>
      </c>
      <c r="F78" s="38"/>
      <c r="G78" s="38"/>
    </row>
    <row r="79" spans="1:7" x14ac:dyDescent="0.25">
      <c r="A79" s="37"/>
      <c r="B79" s="37"/>
      <c r="C79" s="37"/>
      <c r="D79" s="38"/>
      <c r="E79" s="38"/>
      <c r="F79" s="38"/>
      <c r="G79" s="38"/>
    </row>
  </sheetData>
  <mergeCells count="5">
    <mergeCell ref="A1:E1"/>
    <mergeCell ref="A52:B52"/>
    <mergeCell ref="A58:B58"/>
    <mergeCell ref="A62:B62"/>
    <mergeCell ref="A67:B67"/>
  </mergeCells>
  <pageMargins left="0.39370078740157483" right="0.39370078740157483" top="0.39370078740157483" bottom="0.39370078740157483" header="0.31496062992125984" footer="0.31496062992125984"/>
  <pageSetup scale="9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6"/>
  <sheetViews>
    <sheetView topLeftCell="A91" workbookViewId="0">
      <selection activeCell="I96" sqref="I96"/>
    </sheetView>
  </sheetViews>
  <sheetFormatPr baseColWidth="10" defaultRowHeight="15" x14ac:dyDescent="0.25"/>
  <cols>
    <col min="1" max="1" width="11.28515625" customWidth="1"/>
    <col min="2" max="2" width="58" bestFit="1" customWidth="1"/>
    <col min="3" max="3" width="11" bestFit="1" customWidth="1"/>
    <col min="4" max="4" width="17.5703125" style="1" bestFit="1" customWidth="1"/>
    <col min="5" max="5" width="14.7109375" style="1" bestFit="1" customWidth="1"/>
    <col min="6" max="6" width="14.7109375" style="1" customWidth="1"/>
    <col min="7" max="7" width="13.85546875" style="1" bestFit="1" customWidth="1"/>
    <col min="8" max="8" width="11.42578125" style="1" customWidth="1"/>
    <col min="10" max="10" width="17.85546875" bestFit="1" customWidth="1"/>
  </cols>
  <sheetData>
    <row r="1" spans="1:8" ht="23.25" x14ac:dyDescent="0.35">
      <c r="A1" s="119" t="s">
        <v>276</v>
      </c>
      <c r="B1" s="119"/>
      <c r="C1" s="119"/>
      <c r="D1" s="119"/>
      <c r="E1" s="119"/>
      <c r="F1" s="97"/>
    </row>
    <row r="2" spans="1:8" ht="23.25" x14ac:dyDescent="0.35">
      <c r="A2" s="84"/>
      <c r="B2" s="84"/>
      <c r="C2" s="84"/>
      <c r="D2" s="84"/>
      <c r="E2" s="84"/>
      <c r="F2" s="97"/>
    </row>
    <row r="3" spans="1:8" ht="18.75" x14ac:dyDescent="0.3">
      <c r="A3" s="39" t="s">
        <v>170</v>
      </c>
      <c r="B3" s="39"/>
      <c r="C3" s="42"/>
      <c r="D3" s="43"/>
      <c r="E3" s="40"/>
      <c r="F3" s="40"/>
      <c r="G3" s="41"/>
      <c r="H3" s="38"/>
    </row>
    <row r="4" spans="1:8" ht="15" customHeight="1" x14ac:dyDescent="0.25">
      <c r="A4" s="36" t="s">
        <v>166</v>
      </c>
      <c r="B4" s="36" t="s">
        <v>165</v>
      </c>
      <c r="C4" s="36" t="s">
        <v>164</v>
      </c>
      <c r="D4" s="52" t="s">
        <v>114</v>
      </c>
      <c r="E4" s="52" t="s">
        <v>139</v>
      </c>
      <c r="F4" s="98"/>
      <c r="G4" s="41"/>
      <c r="H4" s="38"/>
    </row>
    <row r="5" spans="1:8" ht="15" customHeight="1" x14ac:dyDescent="0.25">
      <c r="A5" s="44">
        <v>42433</v>
      </c>
      <c r="B5" s="6" t="s">
        <v>236</v>
      </c>
      <c r="C5" s="34">
        <v>1105.26</v>
      </c>
      <c r="D5" s="34">
        <v>30000</v>
      </c>
      <c r="E5" s="34">
        <f>D5/C5</f>
        <v>27.142934694099125</v>
      </c>
      <c r="F5" s="38"/>
      <c r="G5" s="38"/>
      <c r="H5" s="38"/>
    </row>
    <row r="6" spans="1:8" ht="15" customHeight="1" x14ac:dyDescent="0.25">
      <c r="A6" s="44">
        <v>42798</v>
      </c>
      <c r="B6" s="6" t="s">
        <v>237</v>
      </c>
      <c r="C6" s="34">
        <v>4158.7700000000004</v>
      </c>
      <c r="D6" s="34">
        <v>30000</v>
      </c>
      <c r="E6" s="34">
        <f>D6/C6</f>
        <v>7.2136713499424099</v>
      </c>
      <c r="F6" s="38"/>
      <c r="G6" s="38"/>
      <c r="H6" s="38"/>
    </row>
    <row r="7" spans="1:8" ht="15" customHeight="1" x14ac:dyDescent="0.25">
      <c r="A7" s="44">
        <v>43163</v>
      </c>
      <c r="B7" s="6" t="s">
        <v>238</v>
      </c>
      <c r="C7" s="34">
        <v>216838.82</v>
      </c>
      <c r="D7" s="34">
        <v>30000</v>
      </c>
      <c r="E7" s="34">
        <f>D7/C7</f>
        <v>0.13835161065716922</v>
      </c>
      <c r="F7" s="38"/>
      <c r="G7" s="37"/>
      <c r="H7" s="38"/>
    </row>
    <row r="8" spans="1:8" ht="18.75" x14ac:dyDescent="0.3">
      <c r="A8" s="35"/>
      <c r="B8" s="50" t="s">
        <v>56</v>
      </c>
      <c r="C8" s="60"/>
      <c r="D8" s="61"/>
      <c r="E8" s="51">
        <f>SUM(E5:E7)</f>
        <v>34.494957654698702</v>
      </c>
      <c r="F8" s="40"/>
      <c r="G8" s="41"/>
      <c r="H8" s="38"/>
    </row>
    <row r="9" spans="1:8" ht="15" customHeight="1" x14ac:dyDescent="0.25"/>
    <row r="10" spans="1:8" ht="18.75" x14ac:dyDescent="0.3">
      <c r="A10" s="50" t="s">
        <v>169</v>
      </c>
      <c r="B10" s="6"/>
      <c r="C10" s="6"/>
      <c r="D10" s="34"/>
      <c r="E10" s="34"/>
      <c r="F10" s="38"/>
      <c r="G10" s="38"/>
      <c r="H10" s="38"/>
    </row>
    <row r="11" spans="1:8" x14ac:dyDescent="0.25">
      <c r="A11" s="36" t="s">
        <v>166</v>
      </c>
      <c r="B11" s="36" t="s">
        <v>165</v>
      </c>
      <c r="C11" s="36" t="s">
        <v>164</v>
      </c>
      <c r="D11" s="52" t="s">
        <v>114</v>
      </c>
      <c r="E11" s="52" t="s">
        <v>139</v>
      </c>
      <c r="F11" s="98"/>
      <c r="G11" s="38"/>
      <c r="H11" s="38"/>
    </row>
    <row r="12" spans="1:8" x14ac:dyDescent="0.25">
      <c r="A12" s="44">
        <v>42381</v>
      </c>
      <c r="B12" s="6" t="s">
        <v>239</v>
      </c>
      <c r="C12" s="34">
        <v>859.15</v>
      </c>
      <c r="D12" s="34">
        <v>18000</v>
      </c>
      <c r="E12" s="34">
        <f t="shared" ref="E12:E17" si="0">D12/C12</f>
        <v>20.950939882441951</v>
      </c>
      <c r="F12" s="38"/>
      <c r="G12" s="38"/>
      <c r="H12" s="38"/>
    </row>
    <row r="13" spans="1:8" x14ac:dyDescent="0.25">
      <c r="A13" s="44">
        <v>42415</v>
      </c>
      <c r="B13" s="6" t="s">
        <v>240</v>
      </c>
      <c r="C13" s="6">
        <v>1029.03</v>
      </c>
      <c r="D13" s="34">
        <v>18000</v>
      </c>
      <c r="E13" s="34">
        <f t="shared" si="0"/>
        <v>17.492201393545379</v>
      </c>
      <c r="F13" s="38"/>
      <c r="G13" s="38"/>
      <c r="H13" s="38"/>
    </row>
    <row r="14" spans="1:8" x14ac:dyDescent="0.25">
      <c r="A14" s="44">
        <v>42443</v>
      </c>
      <c r="B14" s="6" t="s">
        <v>241</v>
      </c>
      <c r="C14" s="6">
        <v>1211.54</v>
      </c>
      <c r="D14" s="34">
        <v>18000</v>
      </c>
      <c r="E14" s="34">
        <f t="shared" si="0"/>
        <v>14.857123990953662</v>
      </c>
      <c r="F14" s="38"/>
      <c r="G14" s="38"/>
      <c r="H14" s="38"/>
    </row>
    <row r="15" spans="1:8" x14ac:dyDescent="0.25">
      <c r="A15" s="44">
        <v>42500</v>
      </c>
      <c r="B15" s="6" t="s">
        <v>242</v>
      </c>
      <c r="C15" s="6">
        <v>1113.46</v>
      </c>
      <c r="D15" s="34">
        <v>18000</v>
      </c>
      <c r="E15" s="34">
        <f t="shared" si="0"/>
        <v>16.165825445009251</v>
      </c>
      <c r="F15" s="38"/>
      <c r="G15" s="38"/>
      <c r="H15" s="38"/>
    </row>
    <row r="16" spans="1:8" x14ac:dyDescent="0.25">
      <c r="A16" s="44">
        <v>42534</v>
      </c>
      <c r="B16" s="6" t="s">
        <v>243</v>
      </c>
      <c r="C16" s="6">
        <v>1055.56</v>
      </c>
      <c r="D16" s="34">
        <v>18000</v>
      </c>
      <c r="E16" s="34">
        <f t="shared" si="0"/>
        <v>17.05255977869567</v>
      </c>
      <c r="F16" s="38"/>
      <c r="G16" s="38"/>
      <c r="H16" s="38"/>
    </row>
    <row r="17" spans="1:8" x14ac:dyDescent="0.25">
      <c r="A17" s="44">
        <v>42570</v>
      </c>
      <c r="B17" s="6" t="s">
        <v>244</v>
      </c>
      <c r="C17" s="6">
        <v>1009.67</v>
      </c>
      <c r="D17" s="34">
        <v>18000</v>
      </c>
      <c r="E17" s="34">
        <f t="shared" si="0"/>
        <v>17.827607039923937</v>
      </c>
      <c r="F17" s="38"/>
      <c r="G17" s="38"/>
      <c r="H17" s="38"/>
    </row>
    <row r="18" spans="1:8" ht="18.75" x14ac:dyDescent="0.3">
      <c r="A18" s="6"/>
      <c r="B18" s="50" t="s">
        <v>56</v>
      </c>
      <c r="C18" s="60"/>
      <c r="D18" s="61"/>
      <c r="E18" s="51">
        <f>SUM(E12:E17)</f>
        <v>104.34625753056984</v>
      </c>
      <c r="F18" s="40"/>
      <c r="G18" s="38"/>
      <c r="H18" s="38"/>
    </row>
    <row r="19" spans="1:8" ht="15" customHeight="1" x14ac:dyDescent="0.3">
      <c r="A19" s="37"/>
      <c r="B19" s="39"/>
      <c r="C19" s="42"/>
      <c r="D19" s="43"/>
      <c r="E19" s="40"/>
      <c r="F19" s="40"/>
      <c r="G19" s="38"/>
      <c r="H19" s="38"/>
    </row>
    <row r="20" spans="1:8" ht="18.75" x14ac:dyDescent="0.3">
      <c r="A20" s="39" t="s">
        <v>245</v>
      </c>
      <c r="B20" s="37"/>
      <c r="C20" s="37"/>
      <c r="D20" s="38"/>
      <c r="E20" s="38"/>
      <c r="F20" s="38"/>
      <c r="G20" s="38"/>
      <c r="H20" s="38"/>
    </row>
    <row r="21" spans="1:8" ht="15" customHeight="1" x14ac:dyDescent="0.25">
      <c r="A21" s="36" t="s">
        <v>166</v>
      </c>
      <c r="B21" s="36" t="s">
        <v>165</v>
      </c>
      <c r="C21" s="36" t="s">
        <v>164</v>
      </c>
      <c r="D21" s="52" t="s">
        <v>114</v>
      </c>
      <c r="E21" s="52" t="s">
        <v>139</v>
      </c>
      <c r="F21" s="98"/>
      <c r="G21" s="38"/>
      <c r="H21" s="38"/>
    </row>
    <row r="22" spans="1:8" ht="15" customHeight="1" x14ac:dyDescent="0.25">
      <c r="A22" s="6"/>
      <c r="B22" s="6" t="s">
        <v>246</v>
      </c>
      <c r="C22" s="60"/>
      <c r="D22" s="61"/>
      <c r="E22" s="34">
        <v>503.66</v>
      </c>
      <c r="F22" s="38"/>
      <c r="G22" s="38"/>
      <c r="H22" s="38"/>
    </row>
    <row r="23" spans="1:8" ht="15" customHeight="1" x14ac:dyDescent="0.3">
      <c r="A23" s="6"/>
      <c r="B23" s="50"/>
      <c r="C23" s="60"/>
      <c r="D23" s="61"/>
      <c r="E23" s="51"/>
      <c r="F23" s="40"/>
      <c r="G23" s="38"/>
      <c r="H23" s="38"/>
    </row>
    <row r="24" spans="1:8" ht="18.75" x14ac:dyDescent="0.3">
      <c r="A24" s="6"/>
      <c r="B24" s="50" t="s">
        <v>56</v>
      </c>
      <c r="C24" s="60"/>
      <c r="D24" s="61"/>
      <c r="E24" s="51">
        <f>SUM(E22:E23)</f>
        <v>503.66</v>
      </c>
      <c r="F24" s="40"/>
      <c r="G24" s="38"/>
      <c r="H24" s="38"/>
    </row>
    <row r="25" spans="1:8" x14ac:dyDescent="0.25">
      <c r="A25" s="37"/>
      <c r="B25" s="37"/>
      <c r="C25" s="37"/>
      <c r="D25" s="38"/>
      <c r="E25" s="38"/>
      <c r="F25" s="38"/>
      <c r="G25" s="38"/>
      <c r="H25" s="38"/>
    </row>
    <row r="26" spans="1:8" x14ac:dyDescent="0.25">
      <c r="A26" s="44">
        <v>42565</v>
      </c>
      <c r="B26" s="35" t="s">
        <v>251</v>
      </c>
      <c r="C26" s="34">
        <v>2936.53</v>
      </c>
      <c r="D26" s="34">
        <v>31251010</v>
      </c>
      <c r="E26" s="34">
        <f>D26/C26</f>
        <v>10642.155877855836</v>
      </c>
      <c r="F26" s="34"/>
      <c r="G26" s="34">
        <f>E26/5</f>
        <v>2128.4311755711669</v>
      </c>
      <c r="H26" s="38"/>
    </row>
    <row r="27" spans="1:8" x14ac:dyDescent="0.25">
      <c r="A27" s="37"/>
      <c r="B27" s="37"/>
      <c r="C27" s="38"/>
      <c r="D27" s="38">
        <f>D26/5</f>
        <v>6250202</v>
      </c>
      <c r="E27" s="38"/>
      <c r="F27" s="38"/>
      <c r="G27" s="38"/>
      <c r="H27" s="38"/>
    </row>
    <row r="28" spans="1:8" x14ac:dyDescent="0.25">
      <c r="A28" s="37"/>
      <c r="B28" s="37"/>
      <c r="C28" s="37"/>
      <c r="D28" s="38">
        <f>D26/2</f>
        <v>15625505</v>
      </c>
      <c r="E28" s="38"/>
      <c r="F28" s="38"/>
      <c r="G28" s="38"/>
      <c r="H28" s="38"/>
    </row>
    <row r="29" spans="1:8" x14ac:dyDescent="0.25">
      <c r="A29" s="37"/>
      <c r="B29" s="37"/>
      <c r="C29" s="37"/>
      <c r="D29" s="38"/>
      <c r="E29" s="38"/>
      <c r="F29" s="38"/>
      <c r="G29" s="38"/>
      <c r="H29" s="38"/>
    </row>
    <row r="30" spans="1:8" x14ac:dyDescent="0.25">
      <c r="A30" s="37"/>
      <c r="B30" s="37"/>
      <c r="C30" s="37"/>
      <c r="D30" s="38"/>
      <c r="E30" s="38"/>
      <c r="F30" s="38"/>
      <c r="G30" s="38"/>
      <c r="H30" s="38"/>
    </row>
    <row r="31" spans="1:8" x14ac:dyDescent="0.25">
      <c r="A31" s="37"/>
      <c r="B31" s="37"/>
      <c r="C31" s="37"/>
      <c r="D31" s="38"/>
      <c r="E31" s="38"/>
      <c r="F31" s="38"/>
      <c r="G31" s="38"/>
      <c r="H31" s="38"/>
    </row>
    <row r="32" spans="1:8" x14ac:dyDescent="0.25">
      <c r="A32" s="37"/>
      <c r="B32" s="37"/>
      <c r="C32" s="37"/>
      <c r="D32" s="38"/>
      <c r="E32" s="38"/>
      <c r="F32" s="38"/>
      <c r="G32" s="38"/>
      <c r="H32" s="38"/>
    </row>
    <row r="33" spans="1:9" x14ac:dyDescent="0.25">
      <c r="A33" s="37"/>
      <c r="B33" s="37"/>
      <c r="C33" s="37"/>
      <c r="D33" s="38"/>
      <c r="E33" s="38"/>
      <c r="F33" s="38"/>
      <c r="G33" s="38"/>
      <c r="H33" s="38"/>
    </row>
    <row r="34" spans="1:9" x14ac:dyDescent="0.25">
      <c r="A34" s="37"/>
      <c r="B34" s="37"/>
      <c r="C34" s="37"/>
      <c r="D34" s="38"/>
      <c r="E34" s="38"/>
      <c r="F34" s="38"/>
      <c r="G34" s="38"/>
      <c r="H34" s="38"/>
    </row>
    <row r="35" spans="1:9" x14ac:dyDescent="0.25">
      <c r="A35" s="37"/>
      <c r="B35" s="37"/>
      <c r="C35" s="37"/>
      <c r="D35" s="38"/>
      <c r="E35" s="38"/>
      <c r="F35" s="38"/>
      <c r="G35" s="38"/>
      <c r="H35" s="38"/>
    </row>
    <row r="36" spans="1:9" x14ac:dyDescent="0.25">
      <c r="A36" s="37"/>
      <c r="B36" s="37"/>
      <c r="C36" s="37"/>
      <c r="D36" s="38"/>
      <c r="E36" s="38"/>
      <c r="F36" s="38"/>
      <c r="G36" s="38"/>
      <c r="H36" s="38"/>
    </row>
    <row r="37" spans="1:9" x14ac:dyDescent="0.25">
      <c r="A37" s="37"/>
      <c r="B37" s="37"/>
      <c r="C37" s="37"/>
      <c r="D37" s="38"/>
      <c r="E37" s="38"/>
      <c r="F37" s="38"/>
      <c r="G37" s="38"/>
      <c r="H37" s="38"/>
    </row>
    <row r="38" spans="1:9" x14ac:dyDescent="0.25">
      <c r="A38" s="37"/>
      <c r="B38" s="37"/>
      <c r="C38" s="37"/>
      <c r="D38" s="38"/>
      <c r="E38" s="38"/>
      <c r="F38" s="38"/>
      <c r="G38" s="38"/>
      <c r="H38" s="38"/>
    </row>
    <row r="39" spans="1:9" x14ac:dyDescent="0.25">
      <c r="A39" s="37"/>
      <c r="B39" s="37"/>
      <c r="C39" s="37"/>
      <c r="D39" s="38"/>
      <c r="E39" s="38"/>
      <c r="F39" s="38"/>
      <c r="G39" s="38"/>
      <c r="H39" s="38"/>
    </row>
    <row r="40" spans="1:9" x14ac:dyDescent="0.25">
      <c r="A40" s="37"/>
      <c r="B40" s="37"/>
      <c r="C40" s="37"/>
      <c r="D40" s="38"/>
      <c r="E40" s="38"/>
      <c r="F40" s="38"/>
      <c r="G40" s="38"/>
      <c r="H40" s="38"/>
    </row>
    <row r="41" spans="1:9" ht="18.75" x14ac:dyDescent="0.3">
      <c r="A41" s="50" t="s">
        <v>167</v>
      </c>
      <c r="B41" s="6"/>
      <c r="C41" s="6"/>
      <c r="D41" s="34"/>
      <c r="E41" s="34"/>
      <c r="F41" s="34"/>
      <c r="G41" s="34"/>
      <c r="H41" s="38"/>
    </row>
    <row r="42" spans="1:9" x14ac:dyDescent="0.25">
      <c r="A42" s="36" t="s">
        <v>350</v>
      </c>
      <c r="B42" s="36"/>
      <c r="C42" s="6"/>
      <c r="D42" s="34"/>
      <c r="E42" s="34"/>
      <c r="F42" s="34"/>
      <c r="G42" s="34"/>
      <c r="H42" s="38"/>
    </row>
    <row r="43" spans="1:9" x14ac:dyDescent="0.25">
      <c r="A43" s="36"/>
      <c r="B43" s="36"/>
      <c r="C43" s="36"/>
      <c r="D43" s="52"/>
      <c r="E43" s="52"/>
      <c r="F43" s="52"/>
      <c r="G43" s="34"/>
      <c r="H43" s="38"/>
    </row>
    <row r="44" spans="1:9" x14ac:dyDescent="0.25">
      <c r="A44" s="36" t="s">
        <v>166</v>
      </c>
      <c r="B44" s="36" t="s">
        <v>165</v>
      </c>
      <c r="C44" s="36" t="s">
        <v>164</v>
      </c>
      <c r="D44" s="52" t="s">
        <v>114</v>
      </c>
      <c r="E44" s="52" t="s">
        <v>139</v>
      </c>
      <c r="F44" s="52" t="s">
        <v>338</v>
      </c>
      <c r="G44" s="34"/>
      <c r="H44" s="38"/>
    </row>
    <row r="45" spans="1:9" x14ac:dyDescent="0.25">
      <c r="A45" s="45"/>
      <c r="B45" s="101" t="s">
        <v>345</v>
      </c>
      <c r="C45" s="34">
        <v>6.3</v>
      </c>
      <c r="D45" s="34">
        <v>2700</v>
      </c>
      <c r="E45" s="34">
        <f>D45/C45</f>
        <v>428.57142857142856</v>
      </c>
      <c r="F45" s="99">
        <v>1</v>
      </c>
      <c r="G45" s="34">
        <f>E45*F45</f>
        <v>428.57142857142856</v>
      </c>
      <c r="H45" s="38"/>
      <c r="I45" s="1"/>
    </row>
    <row r="46" spans="1:9" x14ac:dyDescent="0.25">
      <c r="A46" s="45"/>
      <c r="B46" s="101" t="s">
        <v>346</v>
      </c>
      <c r="C46" s="34"/>
      <c r="D46" s="34"/>
      <c r="E46" s="34" t="e">
        <f t="shared" ref="E46:E55" si="1">D46/C46</f>
        <v>#DIV/0!</v>
      </c>
      <c r="F46" s="99"/>
      <c r="G46" s="34" t="e">
        <f>E46*F46</f>
        <v>#DIV/0!</v>
      </c>
      <c r="H46" s="38"/>
      <c r="I46" s="1"/>
    </row>
    <row r="47" spans="1:9" x14ac:dyDescent="0.25">
      <c r="A47" s="45"/>
      <c r="B47" s="101" t="s">
        <v>347</v>
      </c>
      <c r="C47" s="34"/>
      <c r="D47" s="34"/>
      <c r="E47" s="34" t="e">
        <f t="shared" si="1"/>
        <v>#DIV/0!</v>
      </c>
      <c r="F47" s="99"/>
      <c r="G47" s="34" t="e">
        <f>E47*F47</f>
        <v>#DIV/0!</v>
      </c>
      <c r="H47" s="38"/>
      <c r="I47" s="1"/>
    </row>
    <row r="48" spans="1:9" x14ac:dyDescent="0.25">
      <c r="A48" s="45"/>
      <c r="B48" s="101" t="s">
        <v>348</v>
      </c>
      <c r="C48" s="34"/>
      <c r="D48" s="34"/>
      <c r="E48" s="34" t="e">
        <f t="shared" si="1"/>
        <v>#DIV/0!</v>
      </c>
      <c r="F48" s="99"/>
      <c r="G48" s="34" t="e">
        <f t="shared" ref="G48:G55" si="2">E48*F48</f>
        <v>#DIV/0!</v>
      </c>
      <c r="H48" s="38"/>
      <c r="I48" s="1"/>
    </row>
    <row r="49" spans="1:9" x14ac:dyDescent="0.25">
      <c r="A49" s="45"/>
      <c r="B49" s="101" t="s">
        <v>349</v>
      </c>
      <c r="C49" s="34"/>
      <c r="D49" s="34"/>
      <c r="E49" s="34" t="e">
        <f t="shared" si="1"/>
        <v>#DIV/0!</v>
      </c>
      <c r="F49" s="99"/>
      <c r="G49" s="34" t="e">
        <f t="shared" si="2"/>
        <v>#DIV/0!</v>
      </c>
      <c r="H49" s="38"/>
      <c r="I49" s="1"/>
    </row>
    <row r="50" spans="1:9" x14ac:dyDescent="0.25">
      <c r="A50" s="45"/>
      <c r="B50" s="101" t="s">
        <v>339</v>
      </c>
      <c r="C50" s="34"/>
      <c r="D50" s="34"/>
      <c r="E50" s="34" t="e">
        <f t="shared" si="1"/>
        <v>#DIV/0!</v>
      </c>
      <c r="F50" s="99"/>
      <c r="G50" s="34" t="e">
        <f t="shared" si="2"/>
        <v>#DIV/0!</v>
      </c>
      <c r="H50" s="38"/>
      <c r="I50" s="1"/>
    </row>
    <row r="51" spans="1:9" x14ac:dyDescent="0.25">
      <c r="A51" s="45"/>
      <c r="B51" s="101" t="s">
        <v>340</v>
      </c>
      <c r="C51" s="34"/>
      <c r="D51" s="34"/>
      <c r="E51" s="34" t="e">
        <f t="shared" si="1"/>
        <v>#DIV/0!</v>
      </c>
      <c r="F51" s="99"/>
      <c r="G51" s="34" t="e">
        <f t="shared" si="2"/>
        <v>#DIV/0!</v>
      </c>
      <c r="H51" s="38"/>
      <c r="I51" s="1"/>
    </row>
    <row r="52" spans="1:9" x14ac:dyDescent="0.25">
      <c r="A52" s="45"/>
      <c r="B52" s="101" t="s">
        <v>341</v>
      </c>
      <c r="C52" s="34"/>
      <c r="D52" s="34"/>
      <c r="E52" s="34" t="e">
        <f t="shared" si="1"/>
        <v>#DIV/0!</v>
      </c>
      <c r="F52" s="99"/>
      <c r="G52" s="34" t="e">
        <f t="shared" si="2"/>
        <v>#DIV/0!</v>
      </c>
      <c r="H52" s="38"/>
      <c r="I52" s="1"/>
    </row>
    <row r="53" spans="1:9" x14ac:dyDescent="0.25">
      <c r="A53" s="45"/>
      <c r="B53" s="101" t="s">
        <v>342</v>
      </c>
      <c r="C53" s="34"/>
      <c r="D53" s="34"/>
      <c r="E53" s="34" t="e">
        <f t="shared" si="1"/>
        <v>#DIV/0!</v>
      </c>
      <c r="F53" s="99"/>
      <c r="G53" s="34" t="e">
        <f t="shared" si="2"/>
        <v>#DIV/0!</v>
      </c>
      <c r="H53" s="38"/>
      <c r="I53" s="1"/>
    </row>
    <row r="54" spans="1:9" x14ac:dyDescent="0.25">
      <c r="A54" s="45"/>
      <c r="B54" s="101" t="s">
        <v>343</v>
      </c>
      <c r="C54" s="34"/>
      <c r="D54" s="34"/>
      <c r="E54" s="34" t="e">
        <f>D54/C54</f>
        <v>#DIV/0!</v>
      </c>
      <c r="F54" s="99"/>
      <c r="G54" s="34" t="e">
        <f t="shared" si="2"/>
        <v>#DIV/0!</v>
      </c>
      <c r="H54" s="38"/>
      <c r="I54" s="1"/>
    </row>
    <row r="55" spans="1:9" x14ac:dyDescent="0.25">
      <c r="A55" s="45"/>
      <c r="B55" s="101" t="s">
        <v>344</v>
      </c>
      <c r="C55" s="34"/>
      <c r="D55" s="34"/>
      <c r="E55" s="34" t="e">
        <f t="shared" si="1"/>
        <v>#DIV/0!</v>
      </c>
      <c r="F55" s="99"/>
      <c r="G55" s="34" t="e">
        <f t="shared" si="2"/>
        <v>#DIV/0!</v>
      </c>
      <c r="H55" s="38"/>
      <c r="I55" s="1"/>
    </row>
    <row r="56" spans="1:9" x14ac:dyDescent="0.25">
      <c r="A56" s="45"/>
      <c r="B56" s="101"/>
      <c r="C56" s="34"/>
      <c r="D56" s="34"/>
      <c r="E56" s="34"/>
      <c r="F56" s="99"/>
      <c r="G56" s="34"/>
      <c r="H56" s="38"/>
      <c r="I56" s="1"/>
    </row>
    <row r="57" spans="1:9" x14ac:dyDescent="0.25">
      <c r="A57" s="36" t="s">
        <v>352</v>
      </c>
      <c r="B57" s="101"/>
      <c r="C57" s="34"/>
      <c r="D57" s="34"/>
      <c r="E57" s="34"/>
      <c r="F57" s="99"/>
      <c r="G57" s="34"/>
      <c r="H57" s="38"/>
      <c r="I57" s="1"/>
    </row>
    <row r="58" spans="1:9" x14ac:dyDescent="0.25">
      <c r="A58" s="45"/>
      <c r="B58" s="101" t="s">
        <v>345</v>
      </c>
      <c r="C58" s="34">
        <v>6.3</v>
      </c>
      <c r="D58" s="34">
        <v>5000</v>
      </c>
      <c r="E58" s="34">
        <v>428.57142857142856</v>
      </c>
      <c r="F58" s="99">
        <v>1</v>
      </c>
      <c r="G58" s="34">
        <v>3428.5714285714284</v>
      </c>
      <c r="H58" s="38"/>
      <c r="I58" s="1"/>
    </row>
    <row r="59" spans="1:9" x14ac:dyDescent="0.25">
      <c r="A59" s="45"/>
      <c r="B59" s="101" t="s">
        <v>346</v>
      </c>
      <c r="C59" s="34"/>
      <c r="D59" s="34"/>
      <c r="E59" s="34" t="e">
        <v>#DIV/0!</v>
      </c>
      <c r="F59" s="99"/>
      <c r="G59" s="34" t="e">
        <v>#DIV/0!</v>
      </c>
      <c r="H59" s="38"/>
      <c r="I59" s="1"/>
    </row>
    <row r="60" spans="1:9" x14ac:dyDescent="0.25">
      <c r="A60" s="45"/>
      <c r="B60" s="101" t="s">
        <v>347</v>
      </c>
      <c r="C60" s="34"/>
      <c r="D60" s="34"/>
      <c r="E60" s="34" t="e">
        <v>#DIV/0!</v>
      </c>
      <c r="F60" s="99"/>
      <c r="G60" s="34" t="e">
        <v>#DIV/0!</v>
      </c>
      <c r="H60" s="38"/>
      <c r="I60" s="1"/>
    </row>
    <row r="61" spans="1:9" x14ac:dyDescent="0.25">
      <c r="A61" s="45"/>
      <c r="B61" s="101" t="s">
        <v>348</v>
      </c>
      <c r="C61" s="34"/>
      <c r="D61" s="34"/>
      <c r="E61" s="34" t="e">
        <v>#DIV/0!</v>
      </c>
      <c r="F61" s="99"/>
      <c r="G61" s="34" t="e">
        <v>#DIV/0!</v>
      </c>
      <c r="H61" s="38"/>
      <c r="I61" s="1"/>
    </row>
    <row r="62" spans="1:9" x14ac:dyDescent="0.25">
      <c r="A62" s="45"/>
      <c r="B62" s="101" t="s">
        <v>349</v>
      </c>
      <c r="C62" s="34"/>
      <c r="D62" s="34"/>
      <c r="E62" s="34" t="e">
        <v>#DIV/0!</v>
      </c>
      <c r="F62" s="99"/>
      <c r="G62" s="34" t="e">
        <v>#DIV/0!</v>
      </c>
      <c r="H62" s="38"/>
      <c r="I62" s="1"/>
    </row>
    <row r="63" spans="1:9" x14ac:dyDescent="0.25">
      <c r="A63" s="45"/>
      <c r="B63" s="101" t="s">
        <v>339</v>
      </c>
      <c r="C63" s="34"/>
      <c r="D63" s="34"/>
      <c r="E63" s="34" t="e">
        <v>#DIV/0!</v>
      </c>
      <c r="F63" s="99"/>
      <c r="G63" s="34" t="e">
        <v>#DIV/0!</v>
      </c>
      <c r="H63" s="38"/>
      <c r="I63" s="1"/>
    </row>
    <row r="64" spans="1:9" x14ac:dyDescent="0.25">
      <c r="A64" s="45"/>
      <c r="B64" s="101" t="s">
        <v>340</v>
      </c>
      <c r="C64" s="34"/>
      <c r="D64" s="34"/>
      <c r="E64" s="34" t="e">
        <v>#DIV/0!</v>
      </c>
      <c r="F64" s="99"/>
      <c r="G64" s="34" t="e">
        <v>#DIV/0!</v>
      </c>
      <c r="H64" s="38"/>
      <c r="I64" s="1"/>
    </row>
    <row r="65" spans="1:9" x14ac:dyDescent="0.25">
      <c r="A65" s="45"/>
      <c r="B65" s="101" t="s">
        <v>351</v>
      </c>
      <c r="C65" s="34"/>
      <c r="D65" s="34"/>
      <c r="E65" s="34" t="e">
        <v>#DIV/0!</v>
      </c>
      <c r="F65" s="99"/>
      <c r="G65" s="34" t="e">
        <v>#DIV/0!</v>
      </c>
      <c r="H65" s="38"/>
      <c r="I65" s="1"/>
    </row>
    <row r="66" spans="1:9" x14ac:dyDescent="0.25">
      <c r="A66" s="45"/>
      <c r="B66" s="101"/>
      <c r="C66" s="34"/>
      <c r="D66" s="34"/>
      <c r="E66" s="34"/>
      <c r="F66" s="99"/>
      <c r="G66" s="34"/>
      <c r="H66" s="38"/>
      <c r="I66" s="1"/>
    </row>
    <row r="67" spans="1:9" x14ac:dyDescent="0.25">
      <c r="A67" s="45"/>
      <c r="B67" s="101"/>
      <c r="C67" s="34"/>
      <c r="D67" s="34"/>
      <c r="E67" s="34"/>
      <c r="F67" s="99"/>
      <c r="G67" s="34"/>
      <c r="H67" s="38"/>
      <c r="I67" s="1"/>
    </row>
    <row r="68" spans="1:9" x14ac:dyDescent="0.25">
      <c r="A68" s="36" t="s">
        <v>353</v>
      </c>
      <c r="B68" s="101"/>
      <c r="C68" s="34"/>
      <c r="D68" s="34"/>
      <c r="E68" s="34"/>
      <c r="F68" s="99"/>
      <c r="G68" s="34"/>
      <c r="H68" s="38"/>
      <c r="I68" s="1"/>
    </row>
    <row r="69" spans="1:9" x14ac:dyDescent="0.25">
      <c r="A69" s="45"/>
      <c r="B69" s="35"/>
      <c r="C69" s="34"/>
      <c r="D69" s="34"/>
      <c r="E69" s="34"/>
      <c r="F69" s="99"/>
      <c r="G69" s="34"/>
      <c r="H69" s="38"/>
      <c r="I69" s="1"/>
    </row>
    <row r="70" spans="1:9" x14ac:dyDescent="0.25">
      <c r="A70" s="45"/>
      <c r="B70" s="35" t="s">
        <v>354</v>
      </c>
      <c r="C70" s="34">
        <v>437053.74400000001</v>
      </c>
      <c r="D70" s="34">
        <v>27000000</v>
      </c>
      <c r="E70" s="34">
        <f>D70/C70</f>
        <v>61.777299406912299</v>
      </c>
      <c r="F70" s="99">
        <v>3</v>
      </c>
      <c r="G70" s="34">
        <f>E70*F70</f>
        <v>185.33189822073689</v>
      </c>
      <c r="H70" s="38" t="s">
        <v>271</v>
      </c>
      <c r="I70" s="1"/>
    </row>
    <row r="71" spans="1:9" x14ac:dyDescent="0.25">
      <c r="A71" s="45"/>
      <c r="B71" s="101">
        <v>2021</v>
      </c>
      <c r="C71" s="34"/>
      <c r="D71" s="34"/>
      <c r="E71" s="34"/>
      <c r="F71" s="99"/>
      <c r="G71" s="34"/>
      <c r="H71" s="38"/>
      <c r="I71" s="1"/>
    </row>
    <row r="72" spans="1:9" x14ac:dyDescent="0.25">
      <c r="A72" s="45"/>
      <c r="B72" s="101">
        <v>2022</v>
      </c>
      <c r="C72" s="34"/>
      <c r="D72" s="34"/>
      <c r="E72" s="34"/>
      <c r="F72" s="99"/>
      <c r="G72" s="34"/>
      <c r="H72" s="38"/>
      <c r="I72" s="1"/>
    </row>
    <row r="73" spans="1:9" x14ac:dyDescent="0.25">
      <c r="A73" s="45"/>
      <c r="B73" s="101">
        <v>2023</v>
      </c>
      <c r="C73" s="34"/>
      <c r="D73" s="34"/>
      <c r="E73" s="34"/>
      <c r="F73" s="99"/>
      <c r="G73" s="34"/>
      <c r="H73" s="38"/>
      <c r="I73" s="1"/>
    </row>
    <row r="74" spans="1:9" x14ac:dyDescent="0.25">
      <c r="A74" s="45"/>
      <c r="B74" s="101"/>
      <c r="C74" s="34"/>
      <c r="D74" s="34"/>
      <c r="E74" s="34"/>
      <c r="F74" s="99"/>
      <c r="G74" s="34"/>
      <c r="H74" s="38"/>
      <c r="I74" s="1"/>
    </row>
    <row r="75" spans="1:9" x14ac:dyDescent="0.25">
      <c r="A75" s="45"/>
      <c r="B75" s="101"/>
      <c r="C75" s="34"/>
      <c r="D75" s="34"/>
      <c r="E75" s="34"/>
      <c r="F75" s="99"/>
      <c r="G75" s="34"/>
      <c r="H75" s="38"/>
      <c r="I75" s="1"/>
    </row>
    <row r="76" spans="1:9" x14ac:dyDescent="0.25">
      <c r="A76" s="36" t="s">
        <v>362</v>
      </c>
      <c r="B76" s="101"/>
      <c r="C76" s="34"/>
      <c r="D76" s="34"/>
      <c r="E76" s="34"/>
      <c r="F76" s="99"/>
      <c r="G76" s="34"/>
      <c r="H76" s="38"/>
      <c r="I76" s="1"/>
    </row>
    <row r="77" spans="1:9" x14ac:dyDescent="0.25">
      <c r="A77" s="36"/>
      <c r="B77" s="101" t="s">
        <v>345</v>
      </c>
      <c r="C77" s="34">
        <v>6.3</v>
      </c>
      <c r="D77" s="34">
        <v>8500</v>
      </c>
      <c r="E77" s="34">
        <f>D77/C77</f>
        <v>1349.2063492063492</v>
      </c>
      <c r="F77" s="99">
        <v>1</v>
      </c>
      <c r="G77" s="34">
        <f>E77*F77</f>
        <v>1349.2063492063492</v>
      </c>
      <c r="H77" s="38"/>
      <c r="I77" s="1"/>
    </row>
    <row r="78" spans="1:9" x14ac:dyDescent="0.25">
      <c r="A78" s="36"/>
      <c r="B78" s="101" t="s">
        <v>346</v>
      </c>
      <c r="C78" s="34"/>
      <c r="D78" s="34"/>
      <c r="E78" s="34"/>
      <c r="F78" s="99"/>
      <c r="G78" s="34"/>
      <c r="H78" s="38"/>
      <c r="I78" s="1"/>
    </row>
    <row r="79" spans="1:9" x14ac:dyDescent="0.25">
      <c r="A79" s="36"/>
      <c r="B79" s="101" t="s">
        <v>347</v>
      </c>
      <c r="C79" s="34"/>
      <c r="D79" s="34"/>
      <c r="E79" s="34"/>
      <c r="F79" s="99"/>
      <c r="G79" s="34"/>
      <c r="H79" s="38"/>
      <c r="I79" s="1"/>
    </row>
    <row r="80" spans="1:9" x14ac:dyDescent="0.25">
      <c r="A80" s="36"/>
      <c r="B80" s="101" t="s">
        <v>348</v>
      </c>
      <c r="C80" s="34"/>
      <c r="D80" s="34"/>
      <c r="E80" s="34"/>
      <c r="F80" s="99"/>
      <c r="G80" s="34"/>
      <c r="H80" s="38"/>
      <c r="I80" s="1"/>
    </row>
    <row r="81" spans="1:9" x14ac:dyDescent="0.25">
      <c r="A81" s="36"/>
      <c r="B81" s="101" t="s">
        <v>349</v>
      </c>
      <c r="C81" s="34"/>
      <c r="D81" s="34"/>
      <c r="E81" s="34"/>
      <c r="F81" s="99"/>
      <c r="G81" s="34"/>
      <c r="H81" s="38"/>
      <c r="I81" s="1"/>
    </row>
    <row r="82" spans="1:9" x14ac:dyDescent="0.25">
      <c r="A82" s="36"/>
      <c r="B82" s="101" t="s">
        <v>356</v>
      </c>
      <c r="C82" s="34"/>
      <c r="D82" s="34"/>
      <c r="E82" s="34"/>
      <c r="F82" s="99"/>
      <c r="G82" s="34"/>
      <c r="H82" s="38"/>
      <c r="I82" s="1"/>
    </row>
    <row r="83" spans="1:9" x14ac:dyDescent="0.25">
      <c r="A83" s="36"/>
      <c r="B83" s="35" t="s">
        <v>358</v>
      </c>
      <c r="C83" s="54">
        <v>20374.5745035</v>
      </c>
      <c r="D83" s="54">
        <v>800000</v>
      </c>
      <c r="E83" s="34">
        <f>D83/C83</f>
        <v>39.264623654475521</v>
      </c>
      <c r="F83" s="99">
        <v>12</v>
      </c>
      <c r="G83" s="34">
        <f>E83*F83</f>
        <v>471.17548385370628</v>
      </c>
      <c r="H83" s="34" t="s">
        <v>271</v>
      </c>
      <c r="I83" s="1"/>
    </row>
    <row r="84" spans="1:9" x14ac:dyDescent="0.25">
      <c r="A84" s="36"/>
      <c r="B84" s="101" t="s">
        <v>359</v>
      </c>
      <c r="C84" s="34"/>
      <c r="D84" s="34">
        <v>27000000</v>
      </c>
      <c r="E84" s="34"/>
      <c r="F84" s="99"/>
      <c r="G84" s="34"/>
      <c r="H84" s="34" t="s">
        <v>271</v>
      </c>
      <c r="I84" s="1"/>
    </row>
    <row r="85" spans="1:9" x14ac:dyDescent="0.25">
      <c r="A85" s="36"/>
      <c r="B85" s="101" t="s">
        <v>360</v>
      </c>
      <c r="C85" s="34"/>
      <c r="D85" s="34"/>
      <c r="E85" s="34"/>
      <c r="F85" s="99"/>
      <c r="G85" s="34"/>
      <c r="H85" s="38"/>
      <c r="I85" s="1"/>
    </row>
    <row r="86" spans="1:9" x14ac:dyDescent="0.25">
      <c r="A86" s="36"/>
      <c r="B86" s="101" t="s">
        <v>361</v>
      </c>
      <c r="C86" s="34"/>
      <c r="D86" s="34"/>
      <c r="E86" s="34"/>
      <c r="F86" s="99"/>
      <c r="G86" s="34"/>
      <c r="H86" s="38"/>
      <c r="I86" s="1"/>
    </row>
    <row r="87" spans="1:9" x14ac:dyDescent="0.25">
      <c r="A87" s="45"/>
      <c r="B87" s="35"/>
      <c r="C87" s="34"/>
      <c r="D87" s="34"/>
      <c r="E87" s="34"/>
      <c r="F87" s="99"/>
      <c r="G87" s="34"/>
      <c r="H87" s="38"/>
      <c r="I87" s="1"/>
    </row>
    <row r="88" spans="1:9" x14ac:dyDescent="0.25">
      <c r="A88" s="45"/>
      <c r="B88" s="35"/>
      <c r="C88" s="34"/>
      <c r="D88" s="34"/>
      <c r="E88" s="34"/>
      <c r="F88" s="99"/>
      <c r="G88" s="34"/>
      <c r="H88" s="38"/>
      <c r="I88" s="1"/>
    </row>
    <row r="89" spans="1:9" x14ac:dyDescent="0.25">
      <c r="A89" s="36" t="s">
        <v>355</v>
      </c>
      <c r="B89" s="101"/>
      <c r="C89" s="34"/>
      <c r="D89" s="34"/>
      <c r="E89" s="34"/>
      <c r="F89" s="99"/>
      <c r="G89" s="34"/>
      <c r="H89" s="38"/>
      <c r="I89" s="1"/>
    </row>
    <row r="90" spans="1:9" x14ac:dyDescent="0.25">
      <c r="A90" s="36"/>
      <c r="B90" s="101" t="s">
        <v>345</v>
      </c>
      <c r="C90" s="34">
        <v>6.3</v>
      </c>
      <c r="D90" s="34">
        <v>2800</v>
      </c>
      <c r="E90" s="34">
        <f>D90/C90</f>
        <v>444.44444444444446</v>
      </c>
      <c r="F90" s="99">
        <v>1</v>
      </c>
      <c r="G90" s="34">
        <f>E90*F90</f>
        <v>444.44444444444446</v>
      </c>
      <c r="H90" s="38"/>
      <c r="I90" s="1"/>
    </row>
    <row r="91" spans="1:9" x14ac:dyDescent="0.25">
      <c r="A91" s="36"/>
      <c r="B91" s="101" t="s">
        <v>346</v>
      </c>
      <c r="C91" s="34"/>
      <c r="D91" s="34"/>
      <c r="E91" s="34"/>
      <c r="F91" s="99"/>
      <c r="G91" s="34"/>
      <c r="H91" s="38"/>
      <c r="I91" s="1"/>
    </row>
    <row r="92" spans="1:9" x14ac:dyDescent="0.25">
      <c r="A92" s="36"/>
      <c r="B92" s="101" t="s">
        <v>347</v>
      </c>
      <c r="C92" s="34"/>
      <c r="D92" s="34"/>
      <c r="E92" s="34"/>
      <c r="F92" s="99"/>
      <c r="G92" s="34"/>
      <c r="H92" s="38"/>
      <c r="I92" s="1"/>
    </row>
    <row r="93" spans="1:9" x14ac:dyDescent="0.25">
      <c r="A93" s="36"/>
      <c r="B93" s="101" t="s">
        <v>348</v>
      </c>
      <c r="C93" s="34"/>
      <c r="D93" s="34"/>
      <c r="E93" s="34"/>
      <c r="F93" s="99"/>
      <c r="G93" s="34"/>
      <c r="H93" s="38"/>
      <c r="I93" s="1"/>
    </row>
    <row r="94" spans="1:9" x14ac:dyDescent="0.25">
      <c r="A94" s="36"/>
      <c r="B94" s="101" t="s">
        <v>349</v>
      </c>
      <c r="C94" s="34"/>
      <c r="D94" s="34"/>
      <c r="E94" s="34"/>
      <c r="F94" s="99"/>
      <c r="G94" s="34"/>
      <c r="H94" s="38"/>
      <c r="I94" s="1"/>
    </row>
    <row r="95" spans="1:9" x14ac:dyDescent="0.25">
      <c r="A95" s="36"/>
      <c r="B95" s="101" t="s">
        <v>356</v>
      </c>
      <c r="C95" s="34">
        <v>62.26</v>
      </c>
      <c r="D95" s="34">
        <v>12420</v>
      </c>
      <c r="E95" s="34">
        <f>D95/C95</f>
        <v>199.48602634115002</v>
      </c>
      <c r="F95" s="99">
        <v>12</v>
      </c>
      <c r="G95" s="34">
        <f>F95*E95</f>
        <v>2393.8323160938003</v>
      </c>
      <c r="H95" s="38" t="s">
        <v>357</v>
      </c>
      <c r="I95" s="1"/>
    </row>
    <row r="96" spans="1:9" x14ac:dyDescent="0.25">
      <c r="A96" s="102"/>
      <c r="B96" s="91" t="s">
        <v>358</v>
      </c>
      <c r="C96" s="92">
        <v>20374.5745035</v>
      </c>
      <c r="D96" s="92">
        <v>6000000</v>
      </c>
      <c r="E96" s="92">
        <f>D96/C96</f>
        <v>294.48467740856643</v>
      </c>
      <c r="F96" s="103">
        <v>12</v>
      </c>
      <c r="G96" s="92">
        <f>F96*E96</f>
        <v>3533.8161289027971</v>
      </c>
      <c r="H96" s="92" t="s">
        <v>271</v>
      </c>
      <c r="I96" s="1"/>
    </row>
    <row r="97" spans="1:9" x14ac:dyDescent="0.25">
      <c r="A97" s="36"/>
      <c r="B97" s="101" t="s">
        <v>359</v>
      </c>
      <c r="C97" s="34"/>
      <c r="D97" s="34"/>
      <c r="E97" s="34"/>
      <c r="F97" s="99"/>
      <c r="G97" s="34"/>
      <c r="H97" s="38"/>
      <c r="I97" s="1"/>
    </row>
    <row r="98" spans="1:9" x14ac:dyDescent="0.25">
      <c r="A98" s="36"/>
      <c r="B98" s="101" t="s">
        <v>360</v>
      </c>
      <c r="C98" s="34"/>
      <c r="D98" s="34"/>
      <c r="E98" s="34"/>
      <c r="F98" s="99"/>
      <c r="G98" s="34"/>
      <c r="H98" s="38"/>
      <c r="I98" s="1"/>
    </row>
    <row r="99" spans="1:9" x14ac:dyDescent="0.25">
      <c r="A99" s="45"/>
      <c r="B99" s="101" t="s">
        <v>361</v>
      </c>
      <c r="C99" s="34"/>
      <c r="D99" s="34"/>
      <c r="E99" s="34"/>
      <c r="F99" s="99"/>
      <c r="G99" s="34"/>
      <c r="H99" s="38"/>
      <c r="I99" s="1"/>
    </row>
    <row r="100" spans="1:9" x14ac:dyDescent="0.25">
      <c r="A100" s="45"/>
      <c r="B100" s="35"/>
      <c r="C100" s="34"/>
      <c r="D100" s="34"/>
      <c r="E100" s="34"/>
      <c r="F100" s="34"/>
      <c r="G100" s="34"/>
      <c r="H100" s="34"/>
    </row>
    <row r="101" spans="1:9" x14ac:dyDescent="0.25">
      <c r="A101" s="75"/>
      <c r="B101" s="76"/>
      <c r="C101" s="77"/>
      <c r="D101" s="77"/>
      <c r="E101" s="77"/>
      <c r="F101" s="77"/>
      <c r="G101" s="77"/>
      <c r="H101" s="34"/>
    </row>
    <row r="102" spans="1:9" x14ac:dyDescent="0.25">
      <c r="A102" s="75"/>
      <c r="B102" s="76"/>
      <c r="C102" s="77"/>
      <c r="D102" s="77"/>
      <c r="E102" s="77"/>
      <c r="F102" s="77"/>
      <c r="G102" s="77"/>
      <c r="H102" s="38"/>
    </row>
    <row r="103" spans="1:9" x14ac:dyDescent="0.25">
      <c r="A103" s="45"/>
      <c r="B103" s="35" t="s">
        <v>250</v>
      </c>
      <c r="C103" s="34"/>
      <c r="D103" s="34"/>
      <c r="E103" s="34"/>
      <c r="F103" s="34"/>
      <c r="G103" s="34"/>
      <c r="H103" s="38"/>
    </row>
    <row r="104" spans="1:9" x14ac:dyDescent="0.25">
      <c r="A104" s="45"/>
      <c r="B104" s="35"/>
      <c r="C104" s="34"/>
      <c r="D104" s="34"/>
      <c r="E104" s="34"/>
      <c r="F104" s="34"/>
      <c r="G104" s="34"/>
    </row>
    <row r="105" spans="1:9" x14ac:dyDescent="0.25">
      <c r="A105" s="45"/>
      <c r="B105" s="35"/>
      <c r="C105" s="34"/>
      <c r="D105" s="34"/>
      <c r="E105" s="34"/>
      <c r="F105" s="34"/>
      <c r="G105" s="34"/>
    </row>
    <row r="106" spans="1:9" x14ac:dyDescent="0.25">
      <c r="A106" s="75"/>
      <c r="B106" s="76"/>
      <c r="C106" s="77"/>
      <c r="D106" s="77"/>
      <c r="E106" s="77"/>
      <c r="F106" s="77"/>
      <c r="G106" s="77"/>
      <c r="H106" s="34"/>
    </row>
    <row r="107" spans="1:9" x14ac:dyDescent="0.25">
      <c r="A107" s="75"/>
      <c r="B107" s="76"/>
      <c r="C107" s="77"/>
      <c r="D107" s="77"/>
      <c r="E107" s="77"/>
      <c r="F107" s="77"/>
      <c r="G107" s="77"/>
      <c r="H107" s="38"/>
    </row>
    <row r="108" spans="1:9" ht="18.75" x14ac:dyDescent="0.3">
      <c r="A108" s="37"/>
      <c r="B108" s="39"/>
      <c r="C108" s="42"/>
      <c r="D108" s="43"/>
      <c r="E108" s="38"/>
      <c r="F108" s="38"/>
      <c r="G108" s="40"/>
      <c r="H108" s="38"/>
    </row>
    <row r="109" spans="1:9" ht="8.25" customHeight="1" x14ac:dyDescent="0.3">
      <c r="A109" s="37"/>
      <c r="B109" s="39"/>
      <c r="C109" s="42"/>
      <c r="D109" s="43"/>
      <c r="E109" s="38"/>
      <c r="F109" s="38"/>
      <c r="G109" s="40"/>
      <c r="H109" s="38"/>
    </row>
    <row r="110" spans="1:9" x14ac:dyDescent="0.25">
      <c r="A110" s="36" t="s">
        <v>166</v>
      </c>
      <c r="B110" s="36" t="s">
        <v>165</v>
      </c>
      <c r="C110" s="36" t="s">
        <v>164</v>
      </c>
      <c r="D110" s="52" t="s">
        <v>255</v>
      </c>
      <c r="E110" s="52" t="s">
        <v>139</v>
      </c>
      <c r="F110" s="52"/>
      <c r="G110" s="34"/>
      <c r="H110" s="34"/>
    </row>
    <row r="111" spans="1:9" ht="18.75" x14ac:dyDescent="0.3">
      <c r="A111" s="6"/>
      <c r="B111" s="50" t="s">
        <v>253</v>
      </c>
      <c r="C111" s="6"/>
      <c r="D111" s="34"/>
      <c r="E111" s="34"/>
      <c r="F111" s="34"/>
      <c r="G111" s="34"/>
      <c r="H111" s="34"/>
    </row>
    <row r="112" spans="1:9" x14ac:dyDescent="0.25">
      <c r="A112" s="44">
        <v>42369</v>
      </c>
      <c r="B112" s="6" t="s">
        <v>249</v>
      </c>
      <c r="C112" s="6"/>
      <c r="D112" s="34"/>
      <c r="E112" s="34">
        <v>15702.566011090332</v>
      </c>
      <c r="F112" s="34"/>
      <c r="G112" s="34"/>
      <c r="H112" s="34"/>
    </row>
    <row r="113" spans="1:8" x14ac:dyDescent="0.25">
      <c r="A113" s="6"/>
      <c r="B113" s="6" t="s">
        <v>258</v>
      </c>
      <c r="C113" s="6"/>
      <c r="D113" s="34"/>
      <c r="E113" s="34">
        <v>34.494957654698702</v>
      </c>
      <c r="F113" s="34"/>
      <c r="G113" s="34"/>
      <c r="H113" s="34"/>
    </row>
    <row r="114" spans="1:8" x14ac:dyDescent="0.25">
      <c r="A114" s="6"/>
      <c r="B114" s="6" t="s">
        <v>259</v>
      </c>
      <c r="C114" s="6"/>
      <c r="D114" s="34"/>
      <c r="E114" s="34">
        <v>104.34625753056984</v>
      </c>
      <c r="F114" s="34"/>
      <c r="G114" s="34"/>
      <c r="H114" s="34"/>
    </row>
    <row r="115" spans="1:8" x14ac:dyDescent="0.25">
      <c r="A115" s="44"/>
      <c r="B115" s="35" t="s">
        <v>260</v>
      </c>
      <c r="C115" s="6"/>
      <c r="D115" s="62"/>
      <c r="E115" s="34">
        <v>-503.66</v>
      </c>
      <c r="F115" s="34"/>
      <c r="G115" s="34"/>
      <c r="H115" s="34"/>
    </row>
    <row r="116" spans="1:8" x14ac:dyDescent="0.25">
      <c r="A116" s="44">
        <v>42565</v>
      </c>
      <c r="B116" s="35" t="s">
        <v>254</v>
      </c>
      <c r="C116" s="6"/>
      <c r="D116" s="62">
        <v>15625505</v>
      </c>
      <c r="E116" s="62"/>
      <c r="F116" s="62"/>
      <c r="G116" s="34"/>
      <c r="H116" s="34"/>
    </row>
    <row r="117" spans="1:8" ht="18.75" x14ac:dyDescent="0.3">
      <c r="A117" s="44"/>
      <c r="B117" s="79" t="s">
        <v>60</v>
      </c>
      <c r="C117" s="80"/>
      <c r="D117" s="62">
        <f>SUM(D112:D116)</f>
        <v>15625505</v>
      </c>
      <c r="E117" s="62">
        <f>SUM(E112:E116)</f>
        <v>15337.7472262756</v>
      </c>
      <c r="F117" s="62"/>
      <c r="G117" s="34"/>
      <c r="H117" s="34"/>
    </row>
    <row r="118" spans="1:8" ht="18.75" x14ac:dyDescent="0.3">
      <c r="A118" s="44"/>
      <c r="B118" s="79" t="s">
        <v>266</v>
      </c>
      <c r="C118" s="80"/>
      <c r="D118" s="62">
        <f>D117/5</f>
        <v>3125101</v>
      </c>
      <c r="E118" s="62"/>
      <c r="F118" s="62"/>
      <c r="G118" s="34"/>
      <c r="H118" s="34"/>
    </row>
    <row r="119" spans="1:8" ht="18.75" x14ac:dyDescent="0.3">
      <c r="A119" s="44"/>
      <c r="B119" s="79" t="s">
        <v>265</v>
      </c>
      <c r="C119" s="80"/>
      <c r="D119" s="62"/>
      <c r="E119" s="62">
        <f>E117/5</f>
        <v>3067.5494452551202</v>
      </c>
      <c r="F119" s="62"/>
      <c r="G119" s="34"/>
      <c r="H119" s="34"/>
    </row>
    <row r="120" spans="1:8" x14ac:dyDescent="0.25">
      <c r="A120" s="6"/>
      <c r="B120" s="6"/>
      <c r="C120" s="6"/>
      <c r="D120" s="34"/>
      <c r="E120" s="34"/>
      <c r="F120" s="34"/>
      <c r="G120" s="34"/>
      <c r="H120" s="34"/>
    </row>
    <row r="121" spans="1:8" ht="18.75" x14ac:dyDescent="0.3">
      <c r="A121" s="37"/>
      <c r="B121" s="50" t="s">
        <v>131</v>
      </c>
      <c r="C121" s="37"/>
      <c r="D121" s="38"/>
      <c r="E121" s="38"/>
      <c r="F121" s="38"/>
      <c r="G121" s="38"/>
    </row>
    <row r="122" spans="1:8" x14ac:dyDescent="0.25">
      <c r="A122" s="44">
        <v>42565</v>
      </c>
      <c r="B122" s="35" t="s">
        <v>254</v>
      </c>
      <c r="C122" s="6"/>
      <c r="D122" s="62">
        <v>15625505</v>
      </c>
      <c r="E122" s="62"/>
      <c r="F122" s="62"/>
      <c r="G122" s="34"/>
      <c r="H122" s="34"/>
    </row>
    <row r="123" spans="1:8" ht="18.75" x14ac:dyDescent="0.3">
      <c r="A123" s="6"/>
      <c r="B123" s="79" t="s">
        <v>60</v>
      </c>
      <c r="C123" s="6"/>
      <c r="D123" s="34">
        <f>SUM(D122:D122)</f>
        <v>15625505</v>
      </c>
      <c r="E123" s="34">
        <f>SUM(E122:E122)</f>
        <v>0</v>
      </c>
      <c r="F123" s="34"/>
      <c r="G123" s="34"/>
      <c r="H123" s="34"/>
    </row>
    <row r="124" spans="1:8" ht="18.75" x14ac:dyDescent="0.3">
      <c r="A124" s="6"/>
      <c r="B124" s="79" t="s">
        <v>261</v>
      </c>
      <c r="C124" s="6"/>
      <c r="D124" s="34">
        <f>D123/5</f>
        <v>3125101</v>
      </c>
      <c r="E124" s="34"/>
      <c r="F124" s="34"/>
      <c r="G124" s="34"/>
      <c r="H124" s="34"/>
    </row>
    <row r="125" spans="1:8" ht="18.75" x14ac:dyDescent="0.3">
      <c r="A125" s="83" t="s">
        <v>272</v>
      </c>
      <c r="B125" s="83"/>
      <c r="C125" s="37"/>
      <c r="D125" s="38"/>
      <c r="E125" s="38"/>
      <c r="F125" s="38"/>
      <c r="G125" s="38"/>
      <c r="H125" s="38"/>
    </row>
    <row r="126" spans="1:8" x14ac:dyDescent="0.25">
      <c r="A126" s="37"/>
      <c r="B126" s="37"/>
      <c r="C126" s="37"/>
      <c r="D126" s="38"/>
      <c r="E126" s="38"/>
      <c r="F126" s="38"/>
      <c r="G126" s="38"/>
      <c r="H126" s="38"/>
    </row>
    <row r="127" spans="1:8" x14ac:dyDescent="0.25">
      <c r="A127" s="6"/>
      <c r="B127" s="36" t="s">
        <v>131</v>
      </c>
      <c r="C127" s="6"/>
      <c r="D127" s="52" t="s">
        <v>255</v>
      </c>
      <c r="E127" s="52" t="s">
        <v>267</v>
      </c>
      <c r="F127" s="52"/>
      <c r="G127" s="34"/>
      <c r="H127" s="34"/>
    </row>
    <row r="128" spans="1:8" x14ac:dyDescent="0.25">
      <c r="A128" s="6"/>
      <c r="B128" s="6" t="s">
        <v>264</v>
      </c>
      <c r="C128" s="6"/>
      <c r="D128" s="34"/>
      <c r="E128" s="62">
        <v>3067.5494452551202</v>
      </c>
      <c r="F128" s="62"/>
      <c r="G128" s="34"/>
      <c r="H128" s="34"/>
    </row>
    <row r="129" spans="1:10" x14ac:dyDescent="0.25">
      <c r="A129" s="44">
        <v>41415</v>
      </c>
      <c r="B129" s="6" t="s">
        <v>256</v>
      </c>
      <c r="C129" s="6">
        <v>1775.06</v>
      </c>
      <c r="D129" s="34"/>
      <c r="E129" s="62">
        <v>-2816.80619246673</v>
      </c>
      <c r="F129" s="62"/>
      <c r="G129" s="34"/>
      <c r="H129" s="34"/>
    </row>
    <row r="130" spans="1:10" x14ac:dyDescent="0.25">
      <c r="A130" s="44">
        <v>41444</v>
      </c>
      <c r="B130" s="6" t="s">
        <v>257</v>
      </c>
      <c r="C130" s="6">
        <v>1775.06</v>
      </c>
      <c r="D130" s="34"/>
      <c r="E130" s="62">
        <v>-1802.7559631787101</v>
      </c>
      <c r="F130" s="62"/>
      <c r="G130" s="34"/>
      <c r="H130" s="34"/>
    </row>
    <row r="131" spans="1:10" x14ac:dyDescent="0.25">
      <c r="A131" s="55">
        <v>44524</v>
      </c>
      <c r="B131" s="56" t="s">
        <v>274</v>
      </c>
      <c r="C131" s="88">
        <v>3850</v>
      </c>
      <c r="D131" s="88"/>
      <c r="E131" s="89">
        <v>552.01</v>
      </c>
      <c r="F131" s="89"/>
      <c r="G131" s="88"/>
      <c r="H131" s="88"/>
    </row>
    <row r="132" spans="1:10" ht="18.75" x14ac:dyDescent="0.3">
      <c r="A132" s="6"/>
      <c r="B132" s="6"/>
      <c r="C132" s="51" t="s">
        <v>60</v>
      </c>
      <c r="D132" s="34"/>
      <c r="E132" s="81">
        <f>SUM(E128:E131)</f>
        <v>-1000.0027103903199</v>
      </c>
      <c r="F132" s="81"/>
      <c r="G132" s="34"/>
      <c r="H132" s="34"/>
    </row>
    <row r="134" spans="1:10" x14ac:dyDescent="0.25">
      <c r="A134" s="6"/>
      <c r="B134" s="36" t="s">
        <v>57</v>
      </c>
      <c r="C134" s="6"/>
      <c r="D134" s="52" t="s">
        <v>255</v>
      </c>
      <c r="E134" s="52" t="s">
        <v>267</v>
      </c>
      <c r="F134" s="52"/>
      <c r="G134" s="34"/>
      <c r="H134" s="34"/>
    </row>
    <row r="135" spans="1:10" x14ac:dyDescent="0.25">
      <c r="A135" s="6"/>
      <c r="B135" s="6" t="s">
        <v>264</v>
      </c>
      <c r="C135" s="6"/>
      <c r="D135" s="34"/>
      <c r="E135" s="62">
        <v>3067.5494452551202</v>
      </c>
      <c r="F135" s="62"/>
      <c r="G135" s="34"/>
      <c r="H135" s="34"/>
    </row>
    <row r="136" spans="1:10" x14ac:dyDescent="0.25">
      <c r="A136" s="6"/>
      <c r="B136" s="6" t="s">
        <v>263</v>
      </c>
      <c r="C136" s="10"/>
      <c r="D136" s="34">
        <v>3125101</v>
      </c>
      <c r="E136" s="62"/>
      <c r="F136" s="62"/>
      <c r="G136" s="34"/>
      <c r="H136" s="34"/>
      <c r="J136" s="10"/>
    </row>
    <row r="137" spans="1:10" ht="21" x14ac:dyDescent="0.35">
      <c r="A137" s="85"/>
      <c r="B137" s="85" t="s">
        <v>262</v>
      </c>
      <c r="C137" s="85"/>
      <c r="D137" s="86">
        <v>3125101</v>
      </c>
      <c r="E137" s="87" t="s">
        <v>275</v>
      </c>
      <c r="F137" s="87"/>
      <c r="G137" s="86"/>
      <c r="H137" s="86"/>
      <c r="J137" s="10"/>
    </row>
    <row r="138" spans="1:10" x14ac:dyDescent="0.25">
      <c r="A138" s="6"/>
      <c r="B138" s="6" t="s">
        <v>273</v>
      </c>
      <c r="C138" s="6"/>
      <c r="D138" s="34"/>
      <c r="E138" s="34">
        <v>-5000</v>
      </c>
      <c r="F138" s="34"/>
      <c r="G138" s="34"/>
      <c r="H138" s="34"/>
      <c r="J138" s="10"/>
    </row>
    <row r="139" spans="1:10" ht="18.75" x14ac:dyDescent="0.3">
      <c r="A139" s="6"/>
      <c r="B139" s="6"/>
      <c r="C139" s="51" t="s">
        <v>60</v>
      </c>
      <c r="D139" s="81">
        <f>SUM(D136:D137)</f>
        <v>6250202</v>
      </c>
      <c r="E139" s="81">
        <f>SUM(E135:E138)</f>
        <v>-1932.4505547448798</v>
      </c>
      <c r="F139" s="81"/>
      <c r="G139" s="34"/>
      <c r="H139" s="34"/>
      <c r="J139" s="10"/>
    </row>
    <row r="140" spans="1:10" x14ac:dyDescent="0.25">
      <c r="A140" s="6"/>
      <c r="B140" s="6"/>
      <c r="C140" s="6"/>
      <c r="D140" s="34"/>
      <c r="E140" s="62"/>
      <c r="F140" s="62"/>
      <c r="G140" s="34"/>
      <c r="H140" s="34"/>
    </row>
    <row r="141" spans="1:10" x14ac:dyDescent="0.25">
      <c r="E141" s="78"/>
      <c r="F141" s="78"/>
    </row>
    <row r="142" spans="1:10" x14ac:dyDescent="0.25">
      <c r="A142" s="6"/>
      <c r="B142" s="36" t="s">
        <v>45</v>
      </c>
      <c r="C142" s="6"/>
      <c r="D142" s="52" t="s">
        <v>255</v>
      </c>
      <c r="E142" s="52" t="s">
        <v>267</v>
      </c>
      <c r="F142" s="52"/>
      <c r="G142" s="34"/>
      <c r="H142" s="34"/>
    </row>
    <row r="143" spans="1:10" x14ac:dyDescent="0.25">
      <c r="A143" s="6"/>
      <c r="B143" s="6" t="s">
        <v>264</v>
      </c>
      <c r="C143" s="6"/>
      <c r="D143" s="34"/>
      <c r="E143" s="62">
        <v>3067.5494452551202</v>
      </c>
      <c r="F143" s="62"/>
      <c r="G143" s="34"/>
      <c r="H143" s="34"/>
    </row>
    <row r="144" spans="1:10" x14ac:dyDescent="0.25">
      <c r="A144" s="6"/>
      <c r="B144" s="6" t="s">
        <v>263</v>
      </c>
      <c r="C144" s="6"/>
      <c r="D144" s="34">
        <v>3125101</v>
      </c>
      <c r="E144" s="62"/>
      <c r="F144" s="62"/>
      <c r="G144" s="34"/>
      <c r="H144" s="34"/>
    </row>
    <row r="145" spans="1:8" x14ac:dyDescent="0.25">
      <c r="A145" s="6"/>
      <c r="B145" s="6" t="s">
        <v>262</v>
      </c>
      <c r="C145" s="6"/>
      <c r="D145" s="34">
        <v>3125101</v>
      </c>
      <c r="E145" s="34"/>
      <c r="F145" s="34"/>
      <c r="G145" s="34"/>
      <c r="H145" s="34"/>
    </row>
    <row r="146" spans="1:8" ht="18.75" x14ac:dyDescent="0.3">
      <c r="A146" s="6"/>
      <c r="B146" s="6"/>
      <c r="C146" s="51" t="s">
        <v>60</v>
      </c>
      <c r="D146" s="81">
        <f>SUM(D143:D145)</f>
        <v>6250202</v>
      </c>
      <c r="E146" s="81">
        <f>SUM(E143:E145)</f>
        <v>3067.5494452551202</v>
      </c>
      <c r="F146" s="81"/>
      <c r="G146" s="34"/>
      <c r="H146" s="34"/>
    </row>
    <row r="147" spans="1:8" x14ac:dyDescent="0.25">
      <c r="A147" s="6"/>
      <c r="B147" s="6"/>
      <c r="C147" s="6"/>
      <c r="D147" s="34"/>
      <c r="E147" s="34"/>
      <c r="F147" s="34"/>
      <c r="G147" s="34"/>
      <c r="H147" s="34"/>
    </row>
    <row r="149" spans="1:8" x14ac:dyDescent="0.25">
      <c r="A149" s="6"/>
      <c r="B149" s="36" t="s">
        <v>248</v>
      </c>
      <c r="C149" s="6"/>
      <c r="D149" s="52" t="s">
        <v>255</v>
      </c>
      <c r="E149" s="52" t="s">
        <v>267</v>
      </c>
      <c r="F149" s="52"/>
      <c r="G149" s="34"/>
      <c r="H149" s="34"/>
    </row>
    <row r="150" spans="1:8" x14ac:dyDescent="0.25">
      <c r="A150" s="6"/>
      <c r="B150" s="82" t="s">
        <v>268</v>
      </c>
      <c r="C150" s="6"/>
      <c r="D150" s="34"/>
      <c r="E150" s="34">
        <v>-665.57378447470501</v>
      </c>
      <c r="F150" s="34"/>
      <c r="G150" s="34"/>
      <c r="H150" s="34"/>
    </row>
    <row r="151" spans="1:8" x14ac:dyDescent="0.25">
      <c r="A151" s="6"/>
      <c r="B151" s="82" t="s">
        <v>269</v>
      </c>
      <c r="E151" s="1">
        <v>-31069.824669332502</v>
      </c>
      <c r="G151" s="34"/>
      <c r="H151" s="34"/>
    </row>
    <row r="152" spans="1:8" x14ac:dyDescent="0.25">
      <c r="A152" s="6"/>
      <c r="B152" s="82" t="s">
        <v>270</v>
      </c>
      <c r="C152" s="6"/>
      <c r="D152" s="34"/>
      <c r="E152" s="34">
        <v>-58009.920653916102</v>
      </c>
      <c r="F152" s="34"/>
      <c r="G152" s="34"/>
      <c r="H152" s="34"/>
    </row>
    <row r="153" spans="1:8" x14ac:dyDescent="0.25">
      <c r="A153" s="6"/>
      <c r="B153" s="6" t="s">
        <v>264</v>
      </c>
      <c r="C153" s="6"/>
      <c r="D153" s="34"/>
      <c r="E153" s="62">
        <v>3067.5494452551202</v>
      </c>
      <c r="F153" s="62"/>
      <c r="G153" s="34"/>
      <c r="H153" s="34"/>
    </row>
    <row r="154" spans="1:8" x14ac:dyDescent="0.25">
      <c r="A154" s="6"/>
      <c r="B154" s="6" t="s">
        <v>263</v>
      </c>
      <c r="C154" s="6"/>
      <c r="D154" s="34">
        <v>3125101</v>
      </c>
      <c r="E154" s="62"/>
      <c r="F154" s="62"/>
      <c r="G154" s="34"/>
      <c r="H154" s="34"/>
    </row>
    <row r="155" spans="1:8" x14ac:dyDescent="0.25">
      <c r="A155" s="6"/>
      <c r="B155" s="6" t="s">
        <v>262</v>
      </c>
      <c r="C155" s="6"/>
      <c r="D155" s="34">
        <v>3125101</v>
      </c>
      <c r="E155" s="34"/>
      <c r="F155" s="34"/>
      <c r="G155" s="34"/>
      <c r="H155" s="34"/>
    </row>
    <row r="156" spans="1:8" ht="18.75" x14ac:dyDescent="0.3">
      <c r="A156" s="6"/>
      <c r="B156" s="6"/>
      <c r="C156" s="51" t="s">
        <v>60</v>
      </c>
      <c r="D156" s="81">
        <f>SUM(D150:D155)</f>
        <v>6250202</v>
      </c>
      <c r="E156" s="81">
        <f>SUM(E150:E155)</f>
        <v>-86677.769662468185</v>
      </c>
      <c r="F156" s="81"/>
      <c r="G156" s="34"/>
      <c r="H156" s="34"/>
    </row>
  </sheetData>
  <mergeCells count="1">
    <mergeCell ref="A1:E1"/>
  </mergeCells>
  <pageMargins left="0.39370078740157483" right="0.39370078740157483" top="0.39370078740157483" bottom="0.39370078740157483" header="0.31496062992125984" footer="0.31496062992125984"/>
  <pageSetup scale="90" orientation="landscape" r:id="rId1"/>
  <headerFooter>
    <oddFooter>Página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38"/>
  <sheetViews>
    <sheetView tabSelected="1" topLeftCell="D70" workbookViewId="0">
      <selection activeCell="K32" sqref="K32"/>
    </sheetView>
  </sheetViews>
  <sheetFormatPr baseColWidth="10" defaultRowHeight="15" x14ac:dyDescent="0.25"/>
  <cols>
    <col min="1" max="1" width="12" customWidth="1"/>
    <col min="2" max="2" width="28.140625" bestFit="1" customWidth="1"/>
    <col min="3" max="3" width="44.140625" bestFit="1" customWidth="1"/>
    <col min="4" max="5" width="10.85546875" style="1" bestFit="1" customWidth="1"/>
    <col min="6" max="6" width="8" style="1" bestFit="1" customWidth="1"/>
    <col min="7" max="7" width="10.7109375" bestFit="1" customWidth="1"/>
    <col min="8" max="8" width="7.42578125" bestFit="1" customWidth="1"/>
    <col min="9" max="9" width="4.7109375" bestFit="1" customWidth="1"/>
  </cols>
  <sheetData>
    <row r="1" spans="1:19" ht="21" x14ac:dyDescent="0.35">
      <c r="A1" s="20" t="s">
        <v>372</v>
      </c>
    </row>
    <row r="3" spans="1:19" ht="18.75" x14ac:dyDescent="0.3">
      <c r="A3" s="53" t="s">
        <v>166</v>
      </c>
      <c r="B3" s="50" t="s">
        <v>183</v>
      </c>
      <c r="C3" s="50" t="s">
        <v>165</v>
      </c>
      <c r="D3" s="51" t="s">
        <v>114</v>
      </c>
      <c r="E3" s="50" t="s">
        <v>375</v>
      </c>
      <c r="F3" s="50" t="s">
        <v>377</v>
      </c>
      <c r="G3" s="50" t="s">
        <v>376</v>
      </c>
      <c r="H3" s="50"/>
      <c r="I3" s="79" t="s">
        <v>383</v>
      </c>
    </row>
    <row r="4" spans="1:19" x14ac:dyDescent="0.25">
      <c r="A4" s="104">
        <v>41351</v>
      </c>
      <c r="B4" s="5" t="s">
        <v>0</v>
      </c>
      <c r="C4" s="5" t="s">
        <v>2</v>
      </c>
      <c r="D4" s="7">
        <v>540</v>
      </c>
      <c r="E4" s="7"/>
      <c r="F4" s="7"/>
      <c r="G4" s="5"/>
      <c r="H4" s="5"/>
      <c r="I4" s="6" t="s">
        <v>381</v>
      </c>
      <c r="O4">
        <v>6.3</v>
      </c>
      <c r="P4" s="10">
        <f t="shared" ref="P4:P35" si="0">D4/O4</f>
        <v>85.714285714285722</v>
      </c>
      <c r="R4" s="34">
        <v>22.8</v>
      </c>
      <c r="S4" s="34">
        <f t="shared" ref="S4:S45" si="1">D4/R4</f>
        <v>23.684210526315788</v>
      </c>
    </row>
    <row r="5" spans="1:19" x14ac:dyDescent="0.25">
      <c r="A5" s="104">
        <v>41377</v>
      </c>
      <c r="B5" s="5" t="s">
        <v>8</v>
      </c>
      <c r="C5" s="5" t="s">
        <v>10</v>
      </c>
      <c r="D5" s="7">
        <v>7504</v>
      </c>
      <c r="E5" s="7"/>
      <c r="F5" s="7"/>
      <c r="G5" s="5"/>
      <c r="H5" s="5"/>
      <c r="I5" s="6" t="s">
        <v>381</v>
      </c>
      <c r="O5">
        <v>6.3</v>
      </c>
      <c r="P5" s="10">
        <f t="shared" si="0"/>
        <v>1191.1111111111111</v>
      </c>
      <c r="R5" s="6">
        <v>25.35</v>
      </c>
      <c r="S5" s="34">
        <f t="shared" si="1"/>
        <v>296.01577909270213</v>
      </c>
    </row>
    <row r="6" spans="1:19" x14ac:dyDescent="0.25">
      <c r="A6" s="104">
        <v>41378</v>
      </c>
      <c r="B6" s="5" t="s">
        <v>7</v>
      </c>
      <c r="C6" s="5" t="s">
        <v>11</v>
      </c>
      <c r="D6" s="7">
        <v>17000</v>
      </c>
      <c r="E6" s="7"/>
      <c r="F6" s="7"/>
      <c r="G6" s="5"/>
      <c r="H6" s="5"/>
      <c r="I6" s="6" t="s">
        <v>381</v>
      </c>
      <c r="O6">
        <v>6.3</v>
      </c>
      <c r="P6" s="10">
        <f t="shared" si="0"/>
        <v>2698.4126984126983</v>
      </c>
      <c r="R6" s="6">
        <v>25.35</v>
      </c>
      <c r="S6" s="34">
        <f t="shared" si="1"/>
        <v>670.61143984220905</v>
      </c>
    </row>
    <row r="7" spans="1:19" x14ac:dyDescent="0.25">
      <c r="A7" s="104">
        <v>41393</v>
      </c>
      <c r="B7" s="5" t="s">
        <v>5</v>
      </c>
      <c r="C7" s="5" t="s">
        <v>6</v>
      </c>
      <c r="D7" s="7">
        <v>214</v>
      </c>
      <c r="E7" s="7"/>
      <c r="F7" s="7"/>
      <c r="G7" s="5"/>
      <c r="H7" s="5"/>
      <c r="I7" s="6" t="s">
        <v>381</v>
      </c>
      <c r="O7">
        <v>6.3</v>
      </c>
      <c r="P7" s="10">
        <f t="shared" si="0"/>
        <v>33.968253968253968</v>
      </c>
      <c r="R7" s="6">
        <v>25.35</v>
      </c>
      <c r="S7" s="34">
        <f t="shared" si="1"/>
        <v>8.4418145956607482</v>
      </c>
    </row>
    <row r="8" spans="1:19" x14ac:dyDescent="0.25">
      <c r="A8" s="104">
        <v>41393</v>
      </c>
      <c r="B8" s="5" t="s">
        <v>5</v>
      </c>
      <c r="C8" s="5" t="s">
        <v>6</v>
      </c>
      <c r="D8" s="7">
        <v>214</v>
      </c>
      <c r="E8" s="7"/>
      <c r="F8" s="7"/>
      <c r="G8" s="5"/>
      <c r="H8" s="5"/>
      <c r="I8" s="6" t="s">
        <v>381</v>
      </c>
      <c r="O8">
        <v>6.3</v>
      </c>
      <c r="P8" s="10">
        <f t="shared" si="0"/>
        <v>33.968253968253968</v>
      </c>
      <c r="R8" s="6">
        <v>25.35</v>
      </c>
      <c r="S8" s="34">
        <f t="shared" si="1"/>
        <v>8.4418145956607482</v>
      </c>
    </row>
    <row r="9" spans="1:19" x14ac:dyDescent="0.25">
      <c r="A9" s="104">
        <v>41393</v>
      </c>
      <c r="B9" s="5" t="s">
        <v>12</v>
      </c>
      <c r="C9" s="5" t="s">
        <v>13</v>
      </c>
      <c r="D9" s="7">
        <v>590</v>
      </c>
      <c r="E9" s="7"/>
      <c r="F9" s="7"/>
      <c r="G9" s="5"/>
      <c r="H9" s="5"/>
      <c r="I9" s="6" t="s">
        <v>381</v>
      </c>
      <c r="O9">
        <v>6.3</v>
      </c>
      <c r="P9" s="10">
        <f t="shared" si="0"/>
        <v>93.650793650793659</v>
      </c>
      <c r="R9" s="6">
        <v>25.35</v>
      </c>
      <c r="S9" s="34">
        <f t="shared" si="1"/>
        <v>23.274161735700197</v>
      </c>
    </row>
    <row r="10" spans="1:19" x14ac:dyDescent="0.25">
      <c r="A10" s="104">
        <v>41404</v>
      </c>
      <c r="B10" s="5" t="s">
        <v>0</v>
      </c>
      <c r="C10" s="5" t="s">
        <v>1</v>
      </c>
      <c r="D10" s="7">
        <v>4320</v>
      </c>
      <c r="E10" s="7"/>
      <c r="F10" s="7"/>
      <c r="G10" s="5"/>
      <c r="H10" s="5"/>
      <c r="I10" s="6" t="s">
        <v>381</v>
      </c>
      <c r="O10">
        <v>6.3</v>
      </c>
      <c r="P10" s="10">
        <f t="shared" si="0"/>
        <v>685.71428571428578</v>
      </c>
      <c r="R10" s="6">
        <v>27.29</v>
      </c>
      <c r="S10" s="34">
        <f t="shared" si="1"/>
        <v>158.299743495786</v>
      </c>
    </row>
    <row r="11" spans="1:19" x14ac:dyDescent="0.25">
      <c r="A11" s="104">
        <v>41404</v>
      </c>
      <c r="B11" s="5" t="s">
        <v>3</v>
      </c>
      <c r="C11" s="5" t="s">
        <v>4</v>
      </c>
      <c r="D11" s="7">
        <v>1700</v>
      </c>
      <c r="E11" s="7"/>
      <c r="F11" s="7"/>
      <c r="G11" s="5"/>
      <c r="H11" s="5"/>
      <c r="I11" s="6" t="s">
        <v>381</v>
      </c>
      <c r="O11">
        <v>6.3</v>
      </c>
      <c r="P11" s="10">
        <f t="shared" si="0"/>
        <v>269.84126984126982</v>
      </c>
      <c r="R11" s="6">
        <v>27.29</v>
      </c>
      <c r="S11" s="34">
        <f t="shared" si="1"/>
        <v>62.293880542323194</v>
      </c>
    </row>
    <row r="12" spans="1:19" x14ac:dyDescent="0.25">
      <c r="A12" s="104">
        <v>41404</v>
      </c>
      <c r="B12" s="5" t="s">
        <v>115</v>
      </c>
      <c r="C12" s="5" t="s">
        <v>118</v>
      </c>
      <c r="D12" s="7">
        <v>1700</v>
      </c>
      <c r="E12" s="7"/>
      <c r="F12" s="7"/>
      <c r="G12" s="5"/>
      <c r="H12" s="5"/>
      <c r="I12" s="6" t="s">
        <v>381</v>
      </c>
      <c r="O12">
        <v>6.3</v>
      </c>
      <c r="P12" s="10">
        <f t="shared" si="0"/>
        <v>269.84126984126982</v>
      </c>
      <c r="R12" s="6">
        <v>27.29</v>
      </c>
      <c r="S12" s="34">
        <f t="shared" si="1"/>
        <v>62.293880542323194</v>
      </c>
    </row>
    <row r="13" spans="1:19" x14ac:dyDescent="0.25">
      <c r="A13" s="104">
        <v>41423</v>
      </c>
      <c r="B13" s="5" t="s">
        <v>9</v>
      </c>
      <c r="C13" s="5"/>
      <c r="D13" s="7">
        <v>310</v>
      </c>
      <c r="E13" s="7"/>
      <c r="F13" s="7"/>
      <c r="G13" s="5"/>
      <c r="H13" s="5"/>
      <c r="I13" s="6" t="s">
        <v>381</v>
      </c>
      <c r="O13">
        <v>6.3</v>
      </c>
      <c r="P13" s="10">
        <f t="shared" si="0"/>
        <v>49.206349206349209</v>
      </c>
      <c r="R13" s="6">
        <v>27.29</v>
      </c>
      <c r="S13" s="34">
        <f t="shared" si="1"/>
        <v>11.359472334188348</v>
      </c>
    </row>
    <row r="14" spans="1:19" x14ac:dyDescent="0.25">
      <c r="A14" s="104">
        <v>41460</v>
      </c>
      <c r="B14" s="5" t="s">
        <v>14</v>
      </c>
      <c r="C14" s="5" t="s">
        <v>149</v>
      </c>
      <c r="D14" s="7">
        <v>141.84</v>
      </c>
      <c r="E14" s="7"/>
      <c r="F14" s="7"/>
      <c r="G14" s="5"/>
      <c r="H14" s="5"/>
      <c r="I14" s="6" t="s">
        <v>381</v>
      </c>
      <c r="O14">
        <v>6.3</v>
      </c>
      <c r="P14" s="10">
        <f t="shared" si="0"/>
        <v>22.514285714285716</v>
      </c>
      <c r="R14" s="34">
        <v>32.51</v>
      </c>
      <c r="S14" s="34">
        <f t="shared" si="1"/>
        <v>4.3629652414641651</v>
      </c>
    </row>
    <row r="15" spans="1:19" x14ac:dyDescent="0.25">
      <c r="A15" s="104">
        <v>41460</v>
      </c>
      <c r="B15" s="5" t="s">
        <v>15</v>
      </c>
      <c r="C15" s="5" t="s">
        <v>150</v>
      </c>
      <c r="D15" s="7">
        <v>227.24</v>
      </c>
      <c r="E15" s="7"/>
      <c r="F15" s="7"/>
      <c r="G15" s="5"/>
      <c r="H15" s="5"/>
      <c r="I15" s="6" t="s">
        <v>381</v>
      </c>
      <c r="O15">
        <v>6.3</v>
      </c>
      <c r="P15" s="10">
        <f t="shared" si="0"/>
        <v>36.06984126984127</v>
      </c>
      <c r="R15" s="34">
        <v>32.51</v>
      </c>
      <c r="S15" s="34">
        <f t="shared" si="1"/>
        <v>6.9898492771454945</v>
      </c>
    </row>
    <row r="16" spans="1:19" x14ac:dyDescent="0.25">
      <c r="A16" s="104">
        <v>41460</v>
      </c>
      <c r="B16" s="5" t="s">
        <v>16</v>
      </c>
      <c r="C16" s="5" t="s">
        <v>156</v>
      </c>
      <c r="D16" s="7">
        <v>291.39999999999998</v>
      </c>
      <c r="E16" s="7"/>
      <c r="F16" s="7"/>
      <c r="G16" s="5"/>
      <c r="H16" s="5"/>
      <c r="I16" s="6" t="s">
        <v>381</v>
      </c>
      <c r="O16">
        <v>6.3</v>
      </c>
      <c r="P16" s="10">
        <f t="shared" si="0"/>
        <v>46.253968253968253</v>
      </c>
      <c r="R16" s="34">
        <v>32.51</v>
      </c>
      <c r="S16" s="34">
        <f t="shared" si="1"/>
        <v>8.9633958781913261</v>
      </c>
    </row>
    <row r="17" spans="1:19" x14ac:dyDescent="0.25">
      <c r="A17" s="104">
        <v>41491</v>
      </c>
      <c r="B17" s="5" t="s">
        <v>14</v>
      </c>
      <c r="C17" s="5" t="s">
        <v>148</v>
      </c>
      <c r="D17" s="7">
        <v>62.7</v>
      </c>
      <c r="E17" s="7"/>
      <c r="F17" s="7"/>
      <c r="G17" s="5"/>
      <c r="H17" s="5"/>
      <c r="I17" s="6" t="s">
        <v>381</v>
      </c>
      <c r="O17">
        <v>6.3</v>
      </c>
      <c r="P17" s="10">
        <f t="shared" si="0"/>
        <v>9.9523809523809526</v>
      </c>
      <c r="R17" s="6">
        <v>36.450000000000003</v>
      </c>
      <c r="S17" s="34">
        <f t="shared" si="1"/>
        <v>1.7201646090534979</v>
      </c>
    </row>
    <row r="18" spans="1:19" x14ac:dyDescent="0.25">
      <c r="A18" s="104">
        <v>41491</v>
      </c>
      <c r="B18" s="5" t="s">
        <v>15</v>
      </c>
      <c r="C18" s="5" t="s">
        <v>151</v>
      </c>
      <c r="D18" s="7">
        <v>238.49</v>
      </c>
      <c r="E18" s="7"/>
      <c r="F18" s="7"/>
      <c r="G18" s="5"/>
      <c r="H18" s="5"/>
      <c r="I18" s="6" t="s">
        <v>381</v>
      </c>
      <c r="O18">
        <v>6.3</v>
      </c>
      <c r="P18" s="10">
        <f t="shared" si="0"/>
        <v>37.855555555555561</v>
      </c>
      <c r="R18" s="6">
        <v>36.450000000000003</v>
      </c>
      <c r="S18" s="34">
        <f t="shared" si="1"/>
        <v>6.5429355281207133</v>
      </c>
    </row>
    <row r="19" spans="1:19" x14ac:dyDescent="0.25">
      <c r="A19" s="104">
        <v>41491</v>
      </c>
      <c r="B19" s="5" t="s">
        <v>16</v>
      </c>
      <c r="C19" s="5" t="s">
        <v>157</v>
      </c>
      <c r="D19" s="7">
        <v>291.39999999999998</v>
      </c>
      <c r="E19" s="7"/>
      <c r="F19" s="7"/>
      <c r="G19" s="5"/>
      <c r="H19" s="5"/>
      <c r="I19" s="6" t="s">
        <v>381</v>
      </c>
      <c r="O19">
        <v>6.3</v>
      </c>
      <c r="P19" s="10">
        <f t="shared" si="0"/>
        <v>46.253968253968253</v>
      </c>
      <c r="R19" s="6">
        <v>36.450000000000003</v>
      </c>
      <c r="S19" s="34">
        <f t="shared" si="1"/>
        <v>7.994513031550067</v>
      </c>
    </row>
    <row r="20" spans="1:19" x14ac:dyDescent="0.25">
      <c r="A20" s="104">
        <v>41492</v>
      </c>
      <c r="B20" s="5" t="s">
        <v>115</v>
      </c>
      <c r="C20" s="5" t="s">
        <v>127</v>
      </c>
      <c r="D20" s="7">
        <v>680</v>
      </c>
      <c r="E20" s="7"/>
      <c r="F20" s="7"/>
      <c r="G20" s="5"/>
      <c r="H20" s="5"/>
      <c r="I20" s="6" t="s">
        <v>381</v>
      </c>
      <c r="O20">
        <v>6.3</v>
      </c>
      <c r="P20" s="10">
        <f t="shared" si="0"/>
        <v>107.93650793650794</v>
      </c>
      <c r="R20" s="6">
        <v>36.450000000000003</v>
      </c>
      <c r="S20" s="34">
        <f t="shared" si="1"/>
        <v>18.655692729766802</v>
      </c>
    </row>
    <row r="21" spans="1:19" x14ac:dyDescent="0.25">
      <c r="A21" s="104">
        <v>41520</v>
      </c>
      <c r="B21" s="5" t="s">
        <v>17</v>
      </c>
      <c r="C21" s="5" t="s">
        <v>18</v>
      </c>
      <c r="D21" s="7">
        <v>118</v>
      </c>
      <c r="E21" s="7"/>
      <c r="F21" s="7"/>
      <c r="G21" s="5"/>
      <c r="H21" s="5"/>
      <c r="I21" s="6" t="s">
        <v>381</v>
      </c>
      <c r="O21">
        <v>6.3</v>
      </c>
      <c r="P21" s="10">
        <f t="shared" si="0"/>
        <v>18.730158730158731</v>
      </c>
      <c r="R21" s="6">
        <v>42.01</v>
      </c>
      <c r="S21" s="34">
        <f t="shared" si="1"/>
        <v>2.8088550345155916</v>
      </c>
    </row>
    <row r="22" spans="1:19" x14ac:dyDescent="0.25">
      <c r="A22" s="104">
        <v>41520</v>
      </c>
      <c r="B22" s="5" t="s">
        <v>17</v>
      </c>
      <c r="C22" s="5" t="s">
        <v>19</v>
      </c>
      <c r="D22" s="7">
        <v>419</v>
      </c>
      <c r="E22" s="7"/>
      <c r="F22" s="7"/>
      <c r="G22" s="5"/>
      <c r="H22" s="5"/>
      <c r="I22" s="6" t="s">
        <v>381</v>
      </c>
      <c r="O22">
        <v>6.3</v>
      </c>
      <c r="P22" s="10">
        <f t="shared" si="0"/>
        <v>66.507936507936506</v>
      </c>
      <c r="R22" s="6">
        <v>42.01</v>
      </c>
      <c r="S22" s="34">
        <f t="shared" si="1"/>
        <v>9.9738157581528206</v>
      </c>
    </row>
    <row r="23" spans="1:19" x14ac:dyDescent="0.25">
      <c r="A23" s="104">
        <v>41522</v>
      </c>
      <c r="B23" s="5" t="s">
        <v>14</v>
      </c>
      <c r="C23" s="5" t="s">
        <v>147</v>
      </c>
      <c r="D23" s="7">
        <v>1165.6500000000001</v>
      </c>
      <c r="E23" s="7"/>
      <c r="F23" s="7"/>
      <c r="G23" s="5"/>
      <c r="H23" s="5"/>
      <c r="I23" s="6" t="s">
        <v>381</v>
      </c>
      <c r="O23">
        <v>6.3</v>
      </c>
      <c r="P23" s="10">
        <f t="shared" si="0"/>
        <v>185.02380952380955</v>
      </c>
      <c r="R23" s="6">
        <v>42.01</v>
      </c>
      <c r="S23" s="34">
        <f t="shared" si="1"/>
        <v>27.746965008331355</v>
      </c>
    </row>
    <row r="24" spans="1:19" x14ac:dyDescent="0.25">
      <c r="A24" s="104">
        <v>41522</v>
      </c>
      <c r="B24" s="5" t="s">
        <v>15</v>
      </c>
      <c r="C24" s="5" t="s">
        <v>152</v>
      </c>
      <c r="D24" s="7">
        <v>394.53</v>
      </c>
      <c r="E24" s="7"/>
      <c r="F24" s="7"/>
      <c r="G24" s="5"/>
      <c r="H24" s="5"/>
      <c r="I24" s="6" t="s">
        <v>381</v>
      </c>
      <c r="O24">
        <v>6.3</v>
      </c>
      <c r="P24" s="10">
        <f t="shared" si="0"/>
        <v>62.62380952380952</v>
      </c>
      <c r="R24" s="6">
        <v>42.01</v>
      </c>
      <c r="S24" s="34">
        <f t="shared" si="1"/>
        <v>9.3913353963342061</v>
      </c>
    </row>
    <row r="25" spans="1:19" x14ac:dyDescent="0.25">
      <c r="A25" s="104">
        <v>41522</v>
      </c>
      <c r="B25" s="5" t="s">
        <v>16</v>
      </c>
      <c r="C25" s="5" t="s">
        <v>158</v>
      </c>
      <c r="D25" s="7">
        <v>291.39999999999998</v>
      </c>
      <c r="E25" s="7"/>
      <c r="F25" s="7"/>
      <c r="G25" s="5"/>
      <c r="H25" s="5"/>
      <c r="I25" s="6" t="s">
        <v>381</v>
      </c>
      <c r="O25">
        <v>6.3</v>
      </c>
      <c r="P25" s="10">
        <f t="shared" si="0"/>
        <v>46.253968253968253</v>
      </c>
      <c r="R25" s="6">
        <v>42.01</v>
      </c>
      <c r="S25" s="34">
        <f t="shared" si="1"/>
        <v>6.9364437038800286</v>
      </c>
    </row>
    <row r="26" spans="1:19" x14ac:dyDescent="0.25">
      <c r="A26" s="104">
        <v>41552</v>
      </c>
      <c r="B26" s="5" t="s">
        <v>14</v>
      </c>
      <c r="C26" s="5" t="s">
        <v>146</v>
      </c>
      <c r="D26" s="7">
        <v>257.45</v>
      </c>
      <c r="E26" s="7"/>
      <c r="F26" s="7"/>
      <c r="G26" s="5"/>
      <c r="H26" s="5"/>
      <c r="I26" s="6" t="s">
        <v>381</v>
      </c>
      <c r="O26">
        <v>6.3</v>
      </c>
      <c r="P26" s="10">
        <f t="shared" si="0"/>
        <v>40.865079365079367</v>
      </c>
      <c r="R26" s="6">
        <v>56.49</v>
      </c>
      <c r="S26" s="34">
        <f t="shared" si="1"/>
        <v>4.5574437953620111</v>
      </c>
    </row>
    <row r="27" spans="1:19" x14ac:dyDescent="0.25">
      <c r="A27" s="104">
        <v>41552</v>
      </c>
      <c r="B27" s="5" t="s">
        <v>15</v>
      </c>
      <c r="C27" s="5" t="s">
        <v>153</v>
      </c>
      <c r="D27" s="7">
        <v>480.91</v>
      </c>
      <c r="E27" s="7"/>
      <c r="F27" s="7"/>
      <c r="G27" s="5"/>
      <c r="H27" s="5"/>
      <c r="I27" s="6" t="s">
        <v>381</v>
      </c>
      <c r="O27">
        <v>6.3</v>
      </c>
      <c r="P27" s="10">
        <f t="shared" si="0"/>
        <v>76.334920634920636</v>
      </c>
      <c r="R27" s="6">
        <v>56.49</v>
      </c>
      <c r="S27" s="34">
        <f t="shared" si="1"/>
        <v>8.5131881748982128</v>
      </c>
    </row>
    <row r="28" spans="1:19" x14ac:dyDescent="0.25">
      <c r="A28" s="104">
        <v>41552</v>
      </c>
      <c r="B28" s="5" t="s">
        <v>16</v>
      </c>
      <c r="C28" s="5" t="s">
        <v>159</v>
      </c>
      <c r="D28" s="7">
        <v>291.39999999999998</v>
      </c>
      <c r="E28" s="7"/>
      <c r="F28" s="7"/>
      <c r="G28" s="5"/>
      <c r="H28" s="5"/>
      <c r="I28" s="6" t="s">
        <v>381</v>
      </c>
      <c r="O28">
        <v>6.3</v>
      </c>
      <c r="P28" s="10">
        <f t="shared" si="0"/>
        <v>46.253968253968253</v>
      </c>
      <c r="R28" s="6">
        <v>56.49</v>
      </c>
      <c r="S28" s="34">
        <f t="shared" si="1"/>
        <v>5.1584351212603998</v>
      </c>
    </row>
    <row r="29" spans="1:19" x14ac:dyDescent="0.25">
      <c r="A29" s="104">
        <v>41576</v>
      </c>
      <c r="B29" s="5" t="s">
        <v>130</v>
      </c>
      <c r="C29" s="5" t="s">
        <v>129</v>
      </c>
      <c r="D29" s="7">
        <v>1000</v>
      </c>
      <c r="E29" s="7"/>
      <c r="F29" s="7"/>
      <c r="G29" s="5"/>
      <c r="H29" s="5"/>
      <c r="I29" s="6" t="s">
        <v>381</v>
      </c>
      <c r="O29">
        <v>6.3</v>
      </c>
      <c r="P29" s="10">
        <f t="shared" si="0"/>
        <v>158.73015873015873</v>
      </c>
      <c r="R29" s="6">
        <v>56.49</v>
      </c>
      <c r="S29" s="34">
        <f t="shared" si="1"/>
        <v>17.702248185519561</v>
      </c>
    </row>
    <row r="30" spans="1:19" x14ac:dyDescent="0.25">
      <c r="A30" s="104">
        <v>41583</v>
      </c>
      <c r="B30" s="5" t="s">
        <v>14</v>
      </c>
      <c r="C30" s="5" t="s">
        <v>145</v>
      </c>
      <c r="D30" s="7">
        <v>62.7</v>
      </c>
      <c r="E30" s="7"/>
      <c r="F30" s="7"/>
      <c r="G30" s="5"/>
      <c r="H30" s="5"/>
      <c r="I30" s="6" t="s">
        <v>381</v>
      </c>
      <c r="O30">
        <v>6.3</v>
      </c>
      <c r="P30" s="10">
        <f t="shared" si="0"/>
        <v>9.9523809523809526</v>
      </c>
      <c r="R30" s="34">
        <v>62.19</v>
      </c>
      <c r="S30" s="34">
        <f t="shared" si="1"/>
        <v>1.0082006753497348</v>
      </c>
    </row>
    <row r="31" spans="1:19" x14ac:dyDescent="0.25">
      <c r="A31" s="104">
        <v>41583</v>
      </c>
      <c r="B31" s="5" t="s">
        <v>15</v>
      </c>
      <c r="C31" s="5" t="s">
        <v>154</v>
      </c>
      <c r="D31" s="7">
        <v>611.15</v>
      </c>
      <c r="E31" s="7"/>
      <c r="F31" s="7"/>
      <c r="G31" s="5"/>
      <c r="H31" s="5"/>
      <c r="I31" s="6" t="s">
        <v>381</v>
      </c>
      <c r="O31">
        <v>6.3</v>
      </c>
      <c r="P31" s="10">
        <f t="shared" si="0"/>
        <v>97.007936507936506</v>
      </c>
      <c r="R31" s="34">
        <v>62.19</v>
      </c>
      <c r="S31" s="34">
        <f t="shared" si="1"/>
        <v>9.8271426274320639</v>
      </c>
    </row>
    <row r="32" spans="1:19" x14ac:dyDescent="0.25">
      <c r="A32" s="104">
        <v>41583</v>
      </c>
      <c r="B32" s="5" t="s">
        <v>16</v>
      </c>
      <c r="C32" s="5" t="s">
        <v>160</v>
      </c>
      <c r="D32" s="7">
        <v>291.39999999999998</v>
      </c>
      <c r="E32" s="7"/>
      <c r="F32" s="7"/>
      <c r="G32" s="5"/>
      <c r="H32" s="5"/>
      <c r="I32" s="6" t="s">
        <v>381</v>
      </c>
      <c r="O32">
        <v>6.3</v>
      </c>
      <c r="P32" s="10">
        <f t="shared" si="0"/>
        <v>46.253968253968253</v>
      </c>
      <c r="R32" s="34">
        <v>62.19</v>
      </c>
      <c r="S32" s="34">
        <f t="shared" si="1"/>
        <v>4.6856407782601703</v>
      </c>
    </row>
    <row r="33" spans="1:19" x14ac:dyDescent="0.25">
      <c r="A33" s="104">
        <v>41613</v>
      </c>
      <c r="B33" s="5" t="s">
        <v>14</v>
      </c>
      <c r="C33" s="5" t="s">
        <v>144</v>
      </c>
      <c r="D33" s="7">
        <v>51.3</v>
      </c>
      <c r="E33" s="7"/>
      <c r="F33" s="7"/>
      <c r="G33" s="5"/>
      <c r="H33" s="5"/>
      <c r="I33" s="6" t="s">
        <v>381</v>
      </c>
      <c r="O33">
        <v>6.3</v>
      </c>
      <c r="P33" s="10">
        <f t="shared" si="0"/>
        <v>8.1428571428571423</v>
      </c>
      <c r="R33" s="6">
        <v>64.099999999999994</v>
      </c>
      <c r="S33" s="34">
        <f t="shared" si="1"/>
        <v>0.80031201248049921</v>
      </c>
    </row>
    <row r="34" spans="1:19" x14ac:dyDescent="0.25">
      <c r="A34" s="104">
        <v>41613</v>
      </c>
      <c r="B34" s="5" t="s">
        <v>15</v>
      </c>
      <c r="C34" s="5" t="s">
        <v>155</v>
      </c>
      <c r="D34" s="7">
        <v>862.63</v>
      </c>
      <c r="E34" s="7"/>
      <c r="F34" s="7"/>
      <c r="G34" s="5"/>
      <c r="H34" s="5"/>
      <c r="I34" s="6" t="s">
        <v>381</v>
      </c>
      <c r="O34">
        <v>6.3</v>
      </c>
      <c r="P34" s="10">
        <f t="shared" si="0"/>
        <v>136.92539682539683</v>
      </c>
      <c r="R34" s="6">
        <v>64.099999999999994</v>
      </c>
      <c r="S34" s="34">
        <f t="shared" si="1"/>
        <v>13.457566302652108</v>
      </c>
    </row>
    <row r="35" spans="1:19" x14ac:dyDescent="0.25">
      <c r="A35" s="104">
        <v>41613</v>
      </c>
      <c r="B35" s="5" t="s">
        <v>16</v>
      </c>
      <c r="C35" s="5" t="s">
        <v>161</v>
      </c>
      <c r="D35" s="7">
        <v>291.39999999999998</v>
      </c>
      <c r="E35" s="7"/>
      <c r="F35" s="7"/>
      <c r="G35" s="5"/>
      <c r="H35" s="5"/>
      <c r="I35" s="6" t="s">
        <v>381</v>
      </c>
      <c r="O35">
        <v>6.3</v>
      </c>
      <c r="P35" s="10">
        <f t="shared" si="0"/>
        <v>46.253968253968253</v>
      </c>
      <c r="R35" s="6">
        <v>64.099999999999994</v>
      </c>
      <c r="S35" s="34">
        <f t="shared" si="1"/>
        <v>4.5460218408736353</v>
      </c>
    </row>
    <row r="36" spans="1:19" x14ac:dyDescent="0.25">
      <c r="A36" s="104">
        <v>41627</v>
      </c>
      <c r="B36" s="5" t="s">
        <v>115</v>
      </c>
      <c r="C36" s="5" t="s">
        <v>128</v>
      </c>
      <c r="D36" s="7">
        <v>1360</v>
      </c>
      <c r="E36" s="7"/>
      <c r="F36" s="7"/>
      <c r="G36" s="5"/>
      <c r="H36" s="5"/>
      <c r="I36" s="6" t="s">
        <v>381</v>
      </c>
      <c r="O36">
        <v>6.3</v>
      </c>
      <c r="P36" s="10">
        <f t="shared" ref="P36:P66" si="2">D36/O36</f>
        <v>215.87301587301587</v>
      </c>
      <c r="R36" s="6">
        <v>64.099999999999994</v>
      </c>
      <c r="S36" s="34">
        <f t="shared" si="1"/>
        <v>21.216848673946959</v>
      </c>
    </row>
    <row r="37" spans="1:19" x14ac:dyDescent="0.25">
      <c r="A37" s="104">
        <v>41628</v>
      </c>
      <c r="B37" s="5" t="s">
        <v>115</v>
      </c>
      <c r="C37" s="5" t="s">
        <v>126</v>
      </c>
      <c r="D37" s="7">
        <v>740</v>
      </c>
      <c r="E37" s="7"/>
      <c r="F37" s="7"/>
      <c r="G37" s="5"/>
      <c r="H37" s="5"/>
      <c r="I37" s="6" t="s">
        <v>381</v>
      </c>
      <c r="O37">
        <v>6.3</v>
      </c>
      <c r="P37" s="10">
        <f t="shared" si="2"/>
        <v>117.46031746031747</v>
      </c>
      <c r="R37" s="6">
        <v>64.099999999999994</v>
      </c>
      <c r="S37" s="34">
        <f t="shared" si="1"/>
        <v>11.54446177847114</v>
      </c>
    </row>
    <row r="38" spans="1:19" x14ac:dyDescent="0.25">
      <c r="A38" s="104">
        <v>41656</v>
      </c>
      <c r="B38" s="5" t="s">
        <v>15</v>
      </c>
      <c r="C38" s="5" t="s">
        <v>125</v>
      </c>
      <c r="D38" s="7">
        <v>862.63</v>
      </c>
      <c r="E38" s="7"/>
      <c r="F38" s="7"/>
      <c r="G38" s="5"/>
      <c r="H38" s="5"/>
      <c r="I38" s="6" t="s">
        <v>381</v>
      </c>
      <c r="O38">
        <v>6.3</v>
      </c>
      <c r="P38" s="10">
        <f t="shared" si="2"/>
        <v>136.92539682539683</v>
      </c>
      <c r="R38" s="6">
        <v>79.88</v>
      </c>
      <c r="S38" s="34">
        <f t="shared" si="1"/>
        <v>10.799073610415624</v>
      </c>
    </row>
    <row r="39" spans="1:19" x14ac:dyDescent="0.25">
      <c r="A39" s="104">
        <v>41795</v>
      </c>
      <c r="B39" s="5" t="s">
        <v>115</v>
      </c>
      <c r="C39" s="5" t="s">
        <v>117</v>
      </c>
      <c r="D39" s="7">
        <v>1680</v>
      </c>
      <c r="E39" s="7"/>
      <c r="F39" s="7"/>
      <c r="G39" s="5"/>
      <c r="H39" s="5"/>
      <c r="I39" s="6" t="s">
        <v>381</v>
      </c>
      <c r="O39">
        <v>6.3</v>
      </c>
      <c r="P39" s="10">
        <f t="shared" si="2"/>
        <v>266.66666666666669</v>
      </c>
      <c r="R39" s="6">
        <v>72.44</v>
      </c>
      <c r="S39" s="34">
        <f t="shared" si="1"/>
        <v>23.191606847045833</v>
      </c>
    </row>
    <row r="40" spans="1:19" x14ac:dyDescent="0.25">
      <c r="A40" s="104">
        <v>41970</v>
      </c>
      <c r="B40" s="5" t="s">
        <v>115</v>
      </c>
      <c r="C40" s="5" t="s">
        <v>116</v>
      </c>
      <c r="D40" s="7">
        <v>4200</v>
      </c>
      <c r="E40" s="7"/>
      <c r="F40" s="7"/>
      <c r="G40" s="5"/>
      <c r="H40" s="5"/>
      <c r="I40" s="6" t="s">
        <v>381</v>
      </c>
      <c r="O40">
        <v>11.5</v>
      </c>
      <c r="P40" s="10">
        <f t="shared" si="2"/>
        <v>365.21739130434781</v>
      </c>
      <c r="R40" s="6">
        <v>153.66</v>
      </c>
      <c r="S40" s="34">
        <f t="shared" si="1"/>
        <v>27.333073018352206</v>
      </c>
    </row>
    <row r="41" spans="1:19" x14ac:dyDescent="0.25">
      <c r="A41" s="104">
        <v>42205</v>
      </c>
      <c r="B41" s="5" t="s">
        <v>115</v>
      </c>
      <c r="C41" s="5" t="s">
        <v>124</v>
      </c>
      <c r="D41" s="7">
        <v>9156</v>
      </c>
      <c r="E41" s="7"/>
      <c r="F41" s="7"/>
      <c r="G41" s="5"/>
      <c r="H41" s="5"/>
      <c r="I41" s="6" t="s">
        <v>381</v>
      </c>
      <c r="O41">
        <v>12.8</v>
      </c>
      <c r="P41" s="10">
        <f t="shared" si="2"/>
        <v>715.3125</v>
      </c>
      <c r="R41" s="6">
        <v>682</v>
      </c>
      <c r="S41" s="34">
        <f t="shared" si="1"/>
        <v>13.425219941348974</v>
      </c>
    </row>
    <row r="42" spans="1:19" x14ac:dyDescent="0.25">
      <c r="A42" s="104">
        <v>42205</v>
      </c>
      <c r="B42" s="5" t="s">
        <v>115</v>
      </c>
      <c r="C42" s="106" t="s">
        <v>123</v>
      </c>
      <c r="D42" s="7">
        <v>448</v>
      </c>
      <c r="E42" s="7"/>
      <c r="F42" s="7"/>
      <c r="G42" s="5"/>
      <c r="H42" s="5"/>
      <c r="I42" s="6" t="s">
        <v>381</v>
      </c>
      <c r="O42">
        <v>12.8</v>
      </c>
      <c r="P42" s="10">
        <f t="shared" si="2"/>
        <v>35</v>
      </c>
      <c r="R42" s="6">
        <v>682</v>
      </c>
      <c r="S42" s="34">
        <f t="shared" si="1"/>
        <v>0.65689149560117299</v>
      </c>
    </row>
    <row r="43" spans="1:19" x14ac:dyDescent="0.25">
      <c r="A43" s="104">
        <v>42255</v>
      </c>
      <c r="B43" s="5" t="s">
        <v>115</v>
      </c>
      <c r="C43" s="5" t="s">
        <v>122</v>
      </c>
      <c r="D43" s="7">
        <v>2912</v>
      </c>
      <c r="E43" s="7"/>
      <c r="F43" s="7"/>
      <c r="G43" s="5"/>
      <c r="H43" s="5"/>
      <c r="I43" s="6" t="s">
        <v>381</v>
      </c>
      <c r="O43">
        <v>13.5</v>
      </c>
      <c r="P43" s="10">
        <f t="shared" si="2"/>
        <v>215.7037037037037</v>
      </c>
      <c r="R43" s="6">
        <v>823.1</v>
      </c>
      <c r="S43" s="34">
        <f t="shared" si="1"/>
        <v>3.5378447333252336</v>
      </c>
    </row>
    <row r="44" spans="1:19" x14ac:dyDescent="0.25">
      <c r="A44" s="104">
        <v>42291</v>
      </c>
      <c r="B44" s="5" t="s">
        <v>121</v>
      </c>
      <c r="C44" s="5" t="s">
        <v>120</v>
      </c>
      <c r="D44" s="7">
        <v>2000</v>
      </c>
      <c r="E44" s="7"/>
      <c r="F44" s="7"/>
      <c r="G44" s="5"/>
      <c r="H44" s="5"/>
      <c r="I44" s="6" t="s">
        <v>381</v>
      </c>
      <c r="O44">
        <v>13.5</v>
      </c>
      <c r="P44" s="10">
        <f t="shared" si="2"/>
        <v>148.14814814814815</v>
      </c>
      <c r="R44" s="6">
        <v>823.1</v>
      </c>
      <c r="S44" s="34">
        <f t="shared" si="1"/>
        <v>2.429838415745353</v>
      </c>
    </row>
    <row r="45" spans="1:19" x14ac:dyDescent="0.25">
      <c r="A45" s="104">
        <v>42292</v>
      </c>
      <c r="B45" s="5" t="s">
        <v>115</v>
      </c>
      <c r="C45" s="106" t="s">
        <v>119</v>
      </c>
      <c r="D45" s="7">
        <v>1456</v>
      </c>
      <c r="E45" s="7"/>
      <c r="F45" s="7"/>
      <c r="G45" s="5"/>
      <c r="H45" s="5"/>
      <c r="I45" s="6" t="s">
        <v>381</v>
      </c>
      <c r="O45">
        <v>13.5</v>
      </c>
      <c r="P45" s="10">
        <f t="shared" si="2"/>
        <v>107.85185185185185</v>
      </c>
      <c r="R45" s="6">
        <v>823.1</v>
      </c>
      <c r="S45" s="34">
        <f t="shared" si="1"/>
        <v>1.7689223666626168</v>
      </c>
    </row>
    <row r="46" spans="1:19" x14ac:dyDescent="0.25">
      <c r="A46" s="104">
        <v>42381</v>
      </c>
      <c r="B46" s="5" t="s">
        <v>193</v>
      </c>
      <c r="C46" s="5" t="s">
        <v>194</v>
      </c>
      <c r="D46" s="7">
        <v>1200</v>
      </c>
      <c r="E46" s="7"/>
      <c r="F46" s="7"/>
      <c r="G46" s="6"/>
      <c r="H46" s="6"/>
      <c r="I46" s="6" t="s">
        <v>381</v>
      </c>
      <c r="O46">
        <v>13.5</v>
      </c>
      <c r="P46" s="1">
        <f t="shared" si="2"/>
        <v>88.888888888888886</v>
      </c>
    </row>
    <row r="47" spans="1:19" x14ac:dyDescent="0.25">
      <c r="A47" s="104">
        <v>42383</v>
      </c>
      <c r="B47" s="5" t="s">
        <v>180</v>
      </c>
      <c r="C47" s="5" t="s">
        <v>181</v>
      </c>
      <c r="D47" s="7">
        <v>2500</v>
      </c>
      <c r="E47" s="7"/>
      <c r="F47" s="7"/>
      <c r="G47" s="6"/>
      <c r="H47" s="6"/>
      <c r="I47" s="6" t="s">
        <v>381</v>
      </c>
      <c r="O47">
        <v>13.5</v>
      </c>
      <c r="P47" s="1">
        <f t="shared" si="2"/>
        <v>185.18518518518519</v>
      </c>
    </row>
    <row r="48" spans="1:19" x14ac:dyDescent="0.25">
      <c r="A48" s="104">
        <v>42383</v>
      </c>
      <c r="B48" s="5" t="s">
        <v>191</v>
      </c>
      <c r="C48" s="5" t="s">
        <v>192</v>
      </c>
      <c r="D48" s="7">
        <v>1856.97</v>
      </c>
      <c r="E48" s="7"/>
      <c r="F48" s="7"/>
      <c r="G48" s="6"/>
      <c r="H48" s="6"/>
      <c r="I48" s="6" t="s">
        <v>381</v>
      </c>
      <c r="O48">
        <v>13.5</v>
      </c>
      <c r="P48" s="1">
        <f t="shared" si="2"/>
        <v>137.55333333333334</v>
      </c>
    </row>
    <row r="49" spans="1:16" x14ac:dyDescent="0.25">
      <c r="A49" s="104">
        <v>42389</v>
      </c>
      <c r="B49" s="5" t="s">
        <v>115</v>
      </c>
      <c r="C49" s="5" t="s">
        <v>182</v>
      </c>
      <c r="D49" s="7">
        <v>5824</v>
      </c>
      <c r="E49" s="7"/>
      <c r="F49" s="7"/>
      <c r="G49" s="6"/>
      <c r="H49" s="6"/>
      <c r="I49" s="6" t="s">
        <v>381</v>
      </c>
      <c r="O49">
        <v>13.5</v>
      </c>
      <c r="P49" s="1">
        <f t="shared" si="2"/>
        <v>431.40740740740739</v>
      </c>
    </row>
    <row r="50" spans="1:16" x14ac:dyDescent="0.25">
      <c r="A50" s="104">
        <v>42389</v>
      </c>
      <c r="B50" s="5" t="s">
        <v>115</v>
      </c>
      <c r="C50" s="5" t="s">
        <v>185</v>
      </c>
      <c r="D50" s="7">
        <v>1344</v>
      </c>
      <c r="E50" s="7"/>
      <c r="F50" s="7"/>
      <c r="G50" s="6"/>
      <c r="H50" s="6"/>
      <c r="I50" s="6" t="s">
        <v>381</v>
      </c>
      <c r="O50">
        <v>13.5</v>
      </c>
      <c r="P50" s="1">
        <f t="shared" si="2"/>
        <v>99.555555555555557</v>
      </c>
    </row>
    <row r="51" spans="1:16" x14ac:dyDescent="0.25">
      <c r="A51" s="104">
        <v>42395</v>
      </c>
      <c r="B51" s="5" t="s">
        <v>186</v>
      </c>
      <c r="C51" s="5" t="s">
        <v>187</v>
      </c>
      <c r="D51" s="7">
        <v>1200</v>
      </c>
      <c r="E51" s="7"/>
      <c r="F51" s="7"/>
      <c r="G51" s="6"/>
      <c r="H51" s="6"/>
      <c r="I51" s="6" t="s">
        <v>381</v>
      </c>
      <c r="O51">
        <v>13.5</v>
      </c>
      <c r="P51" s="1">
        <f t="shared" si="2"/>
        <v>88.888888888888886</v>
      </c>
    </row>
    <row r="52" spans="1:16" x14ac:dyDescent="0.25">
      <c r="A52" s="104">
        <v>42398</v>
      </c>
      <c r="B52" s="5" t="s">
        <v>190</v>
      </c>
      <c r="C52" s="5" t="s">
        <v>373</v>
      </c>
      <c r="D52" s="7">
        <v>4500</v>
      </c>
      <c r="E52" s="7"/>
      <c r="F52" s="7"/>
      <c r="G52" s="6"/>
      <c r="H52" s="6"/>
      <c r="I52" s="6" t="s">
        <v>381</v>
      </c>
      <c r="O52">
        <v>13.5</v>
      </c>
      <c r="P52" s="1">
        <f t="shared" si="2"/>
        <v>333.33333333333331</v>
      </c>
    </row>
    <row r="53" spans="1:16" x14ac:dyDescent="0.25">
      <c r="A53" s="104">
        <v>42412</v>
      </c>
      <c r="B53" s="5" t="s">
        <v>195</v>
      </c>
      <c r="C53" s="5" t="s">
        <v>196</v>
      </c>
      <c r="D53" s="7">
        <v>14993.56</v>
      </c>
      <c r="E53" s="7"/>
      <c r="F53" s="7"/>
      <c r="G53" s="6"/>
      <c r="H53" s="6"/>
      <c r="I53" s="6" t="s">
        <v>381</v>
      </c>
      <c r="O53">
        <v>13.5</v>
      </c>
      <c r="P53" s="1">
        <f t="shared" si="2"/>
        <v>1110.6340740740741</v>
      </c>
    </row>
    <row r="54" spans="1:16" x14ac:dyDescent="0.25">
      <c r="A54" s="104">
        <v>42412</v>
      </c>
      <c r="B54" s="5" t="s">
        <v>197</v>
      </c>
      <c r="C54" s="5" t="s">
        <v>198</v>
      </c>
      <c r="D54" s="7">
        <v>1600</v>
      </c>
      <c r="E54" s="7"/>
      <c r="F54" s="7"/>
      <c r="G54" s="6"/>
      <c r="H54" s="6"/>
      <c r="I54" s="6" t="s">
        <v>381</v>
      </c>
      <c r="O54">
        <v>13.5</v>
      </c>
      <c r="P54" s="1">
        <f t="shared" si="2"/>
        <v>118.51851851851852</v>
      </c>
    </row>
    <row r="55" spans="1:16" x14ac:dyDescent="0.25">
      <c r="A55" s="104">
        <v>42412</v>
      </c>
      <c r="B55" s="5" t="s">
        <v>191</v>
      </c>
      <c r="C55" s="5" t="s">
        <v>198</v>
      </c>
      <c r="D55" s="7">
        <v>2981.97</v>
      </c>
      <c r="E55" s="7"/>
      <c r="F55" s="7"/>
      <c r="G55" s="6"/>
      <c r="H55" s="6"/>
      <c r="I55" s="6" t="s">
        <v>381</v>
      </c>
      <c r="O55">
        <v>13.5</v>
      </c>
      <c r="P55" s="1">
        <f t="shared" si="2"/>
        <v>220.88666666666666</v>
      </c>
    </row>
    <row r="56" spans="1:16" x14ac:dyDescent="0.25">
      <c r="A56" s="104">
        <v>42413</v>
      </c>
      <c r="B56" s="5" t="s">
        <v>199</v>
      </c>
      <c r="C56" s="5" t="s">
        <v>200</v>
      </c>
      <c r="D56" s="7">
        <v>2230</v>
      </c>
      <c r="E56" s="7"/>
      <c r="F56" s="7"/>
      <c r="G56" s="6"/>
      <c r="H56" s="6"/>
      <c r="I56" s="6" t="s">
        <v>381</v>
      </c>
      <c r="O56">
        <v>13.5</v>
      </c>
      <c r="P56" s="1">
        <f t="shared" si="2"/>
        <v>165.18518518518519</v>
      </c>
    </row>
    <row r="57" spans="1:16" x14ac:dyDescent="0.25">
      <c r="A57" s="104">
        <v>42427</v>
      </c>
      <c r="B57" s="5" t="s">
        <v>201</v>
      </c>
      <c r="C57" s="5" t="s">
        <v>202</v>
      </c>
      <c r="D57" s="7">
        <v>4300</v>
      </c>
      <c r="E57" s="7"/>
      <c r="F57" s="7"/>
      <c r="G57" s="6"/>
      <c r="H57" s="6"/>
      <c r="I57" s="6" t="s">
        <v>381</v>
      </c>
      <c r="O57">
        <v>13.5</v>
      </c>
      <c r="P57" s="1">
        <f t="shared" si="2"/>
        <v>318.51851851851853</v>
      </c>
    </row>
    <row r="58" spans="1:16" x14ac:dyDescent="0.25">
      <c r="A58" s="104">
        <v>42501</v>
      </c>
      <c r="B58" s="5" t="s">
        <v>115</v>
      </c>
      <c r="C58" s="5" t="s">
        <v>203</v>
      </c>
      <c r="D58" s="7">
        <v>5376</v>
      </c>
      <c r="E58" s="7"/>
      <c r="F58" s="7"/>
      <c r="G58" s="6"/>
      <c r="H58" s="6"/>
      <c r="I58" s="6" t="s">
        <v>381</v>
      </c>
      <c r="O58">
        <v>13.5</v>
      </c>
      <c r="P58" s="1">
        <f t="shared" si="2"/>
        <v>398.22222222222223</v>
      </c>
    </row>
    <row r="59" spans="1:16" x14ac:dyDescent="0.25">
      <c r="A59" s="104">
        <v>42542</v>
      </c>
      <c r="B59" s="5" t="s">
        <v>115</v>
      </c>
      <c r="C59" s="5" t="s">
        <v>204</v>
      </c>
      <c r="D59" s="7">
        <v>6980</v>
      </c>
      <c r="E59" s="7"/>
      <c r="F59" s="7"/>
      <c r="G59" s="6"/>
      <c r="H59" s="6"/>
      <c r="I59" s="6" t="s">
        <v>381</v>
      </c>
      <c r="O59">
        <v>13.5</v>
      </c>
      <c r="P59" s="1">
        <f t="shared" si="2"/>
        <v>517.03703703703707</v>
      </c>
    </row>
    <row r="60" spans="1:16" x14ac:dyDescent="0.25">
      <c r="A60" s="121">
        <v>42597</v>
      </c>
      <c r="B60" s="69" t="s">
        <v>205</v>
      </c>
      <c r="C60" s="69" t="s">
        <v>181</v>
      </c>
      <c r="D60" s="70">
        <v>15000</v>
      </c>
      <c r="E60" s="70"/>
      <c r="F60" s="70"/>
      <c r="G60" s="35"/>
      <c r="H60" s="6"/>
      <c r="I60" s="6" t="s">
        <v>381</v>
      </c>
      <c r="O60">
        <v>13.5</v>
      </c>
      <c r="P60" s="1">
        <f t="shared" si="2"/>
        <v>1111.1111111111111</v>
      </c>
    </row>
    <row r="61" spans="1:16" x14ac:dyDescent="0.25">
      <c r="A61" s="121">
        <v>42627</v>
      </c>
      <c r="B61" s="69" t="s">
        <v>115</v>
      </c>
      <c r="C61" s="69" t="s">
        <v>206</v>
      </c>
      <c r="D61" s="70">
        <v>17920</v>
      </c>
      <c r="E61" s="70"/>
      <c r="F61" s="70"/>
      <c r="G61" s="35"/>
      <c r="H61" s="6"/>
      <c r="I61" s="6" t="s">
        <v>381</v>
      </c>
      <c r="O61">
        <v>13.5</v>
      </c>
      <c r="P61" s="1">
        <f t="shared" si="2"/>
        <v>1327.4074074074074</v>
      </c>
    </row>
    <row r="62" spans="1:16" x14ac:dyDescent="0.25">
      <c r="A62" s="121">
        <v>42634</v>
      </c>
      <c r="B62" s="69" t="s">
        <v>121</v>
      </c>
      <c r="C62" s="69" t="s">
        <v>207</v>
      </c>
      <c r="D62" s="70">
        <v>30000</v>
      </c>
      <c r="E62" s="70"/>
      <c r="F62" s="70"/>
      <c r="G62" s="35"/>
      <c r="H62" s="6"/>
      <c r="I62" s="6" t="s">
        <v>381</v>
      </c>
      <c r="O62">
        <v>13.5</v>
      </c>
      <c r="P62" s="1">
        <f t="shared" si="2"/>
        <v>2222.2222222222222</v>
      </c>
    </row>
    <row r="63" spans="1:16" x14ac:dyDescent="0.25">
      <c r="A63" s="121">
        <v>42773</v>
      </c>
      <c r="B63" s="69" t="s">
        <v>115</v>
      </c>
      <c r="C63" s="69" t="s">
        <v>208</v>
      </c>
      <c r="D63" s="70">
        <v>53320</v>
      </c>
      <c r="E63" s="70"/>
      <c r="F63" s="70"/>
      <c r="G63" s="35"/>
      <c r="H63" s="6"/>
      <c r="I63" s="6" t="s">
        <v>381</v>
      </c>
      <c r="O63">
        <v>13.5</v>
      </c>
      <c r="P63" s="1">
        <f t="shared" si="2"/>
        <v>3949.6296296296296</v>
      </c>
    </row>
    <row r="64" spans="1:16" x14ac:dyDescent="0.25">
      <c r="A64" s="121">
        <v>42917</v>
      </c>
      <c r="B64" s="69" t="s">
        <v>115</v>
      </c>
      <c r="C64" s="69" t="s">
        <v>209</v>
      </c>
      <c r="D64" s="70">
        <v>112000</v>
      </c>
      <c r="E64" s="70"/>
      <c r="F64" s="70"/>
      <c r="G64" s="35"/>
      <c r="H64" s="6"/>
      <c r="I64" s="6" t="s">
        <v>381</v>
      </c>
      <c r="O64">
        <v>13.5</v>
      </c>
      <c r="P64" s="1">
        <f t="shared" si="2"/>
        <v>8296.2962962962956</v>
      </c>
    </row>
    <row r="65" spans="1:19" x14ac:dyDescent="0.25">
      <c r="A65" s="121">
        <v>43077</v>
      </c>
      <c r="B65" s="69" t="s">
        <v>115</v>
      </c>
      <c r="C65" s="69" t="s">
        <v>210</v>
      </c>
      <c r="D65" s="70">
        <v>220180</v>
      </c>
      <c r="E65" s="70"/>
      <c r="F65" s="70"/>
      <c r="G65" s="35"/>
      <c r="H65" s="6"/>
      <c r="I65" s="6" t="s">
        <v>381</v>
      </c>
      <c r="O65">
        <v>13.5</v>
      </c>
      <c r="P65" s="1">
        <f t="shared" si="2"/>
        <v>16309.62962962963</v>
      </c>
    </row>
    <row r="66" spans="1:19" x14ac:dyDescent="0.25">
      <c r="A66" s="121">
        <v>43228</v>
      </c>
      <c r="B66" s="69" t="s">
        <v>115</v>
      </c>
      <c r="C66" s="69" t="s">
        <v>211</v>
      </c>
      <c r="D66" s="70">
        <v>3393600</v>
      </c>
      <c r="E66" s="70">
        <v>70000</v>
      </c>
      <c r="F66" s="70">
        <f>D66/E66</f>
        <v>48.48</v>
      </c>
      <c r="G66" s="35"/>
      <c r="H66" s="6"/>
      <c r="I66" s="6" t="s">
        <v>381</v>
      </c>
      <c r="N66" s="74"/>
      <c r="O66">
        <v>13.5</v>
      </c>
      <c r="P66" s="1">
        <f t="shared" si="2"/>
        <v>251377.77777777778</v>
      </c>
      <c r="Q66" s="74"/>
      <c r="R66" s="74"/>
      <c r="S66" s="74"/>
    </row>
    <row r="67" spans="1:19" x14ac:dyDescent="0.25">
      <c r="A67" s="121">
        <v>43386</v>
      </c>
      <c r="B67" s="69" t="s">
        <v>212</v>
      </c>
      <c r="C67" s="69" t="s">
        <v>374</v>
      </c>
      <c r="D67" s="70"/>
      <c r="E67" s="70"/>
      <c r="F67" s="70">
        <v>300</v>
      </c>
      <c r="G67" s="35"/>
      <c r="H67" s="6"/>
      <c r="I67" s="6" t="s">
        <v>381</v>
      </c>
      <c r="O67" s="1"/>
    </row>
    <row r="68" spans="1:19" x14ac:dyDescent="0.25">
      <c r="A68" s="121">
        <v>43474</v>
      </c>
      <c r="B68" s="69" t="s">
        <v>115</v>
      </c>
      <c r="C68" s="69" t="s">
        <v>215</v>
      </c>
      <c r="D68" s="70">
        <v>3658.64</v>
      </c>
      <c r="E68" s="70">
        <v>795.46</v>
      </c>
      <c r="F68" s="70">
        <f t="shared" ref="F68:F102" si="3">D68/E68</f>
        <v>4.5994016041032859</v>
      </c>
      <c r="G68" s="35"/>
      <c r="H68" s="6"/>
      <c r="I68" s="6" t="s">
        <v>381</v>
      </c>
      <c r="O68" s="1"/>
    </row>
    <row r="69" spans="1:19" x14ac:dyDescent="0.25">
      <c r="A69" s="121">
        <v>43593</v>
      </c>
      <c r="B69" s="69" t="s">
        <v>115</v>
      </c>
      <c r="C69" s="69" t="s">
        <v>213</v>
      </c>
      <c r="D69" s="70">
        <v>61248</v>
      </c>
      <c r="E69" s="70">
        <v>5202.7700000000004</v>
      </c>
      <c r="F69" s="70">
        <f t="shared" si="3"/>
        <v>11.772190583093236</v>
      </c>
      <c r="G69" s="35"/>
      <c r="H69" s="6"/>
      <c r="I69" s="6" t="s">
        <v>381</v>
      </c>
      <c r="O69" s="1"/>
    </row>
    <row r="70" spans="1:19" x14ac:dyDescent="0.25">
      <c r="A70" s="121">
        <v>43706</v>
      </c>
      <c r="B70" s="69" t="s">
        <v>115</v>
      </c>
      <c r="C70" s="69" t="s">
        <v>214</v>
      </c>
      <c r="D70" s="70">
        <v>111360</v>
      </c>
      <c r="E70" s="70">
        <v>20511.051599999999</v>
      </c>
      <c r="F70" s="70">
        <f t="shared" si="3"/>
        <v>5.4292681902277504</v>
      </c>
      <c r="G70" s="35"/>
      <c r="H70" s="6"/>
      <c r="I70" s="6" t="s">
        <v>381</v>
      </c>
      <c r="O70" s="1"/>
    </row>
    <row r="71" spans="1:19" x14ac:dyDescent="0.25">
      <c r="A71" s="121">
        <v>43766</v>
      </c>
      <c r="B71" s="69" t="s">
        <v>216</v>
      </c>
      <c r="C71" s="69" t="s">
        <v>217</v>
      </c>
      <c r="D71" s="70">
        <v>40000</v>
      </c>
      <c r="E71" s="122">
        <v>21659.917099999999</v>
      </c>
      <c r="F71" s="70">
        <f t="shared" si="3"/>
        <v>1.8467291363732876</v>
      </c>
      <c r="G71" s="35"/>
      <c r="H71" s="6"/>
      <c r="I71" s="6" t="s">
        <v>381</v>
      </c>
      <c r="O71" s="1"/>
    </row>
    <row r="72" spans="1:19" x14ac:dyDescent="0.25">
      <c r="A72" s="121">
        <v>44061</v>
      </c>
      <c r="B72" s="69" t="s">
        <v>195</v>
      </c>
      <c r="C72" s="69" t="s">
        <v>218</v>
      </c>
      <c r="D72" s="70">
        <v>1387134.16</v>
      </c>
      <c r="E72" s="123">
        <v>292528.13270000002</v>
      </c>
      <c r="F72" s="70">
        <f t="shared" si="3"/>
        <v>4.7418829334358916</v>
      </c>
      <c r="G72" s="35"/>
      <c r="H72" s="6"/>
      <c r="I72" s="6" t="s">
        <v>381</v>
      </c>
      <c r="O72" s="1"/>
    </row>
    <row r="73" spans="1:19" x14ac:dyDescent="0.25">
      <c r="A73" s="121">
        <v>44072</v>
      </c>
      <c r="B73" s="69" t="s">
        <v>195</v>
      </c>
      <c r="C73" s="69" t="s">
        <v>219</v>
      </c>
      <c r="D73" s="70">
        <v>562612.34</v>
      </c>
      <c r="E73" s="70">
        <v>324611.69559999998</v>
      </c>
      <c r="F73" s="70">
        <f t="shared" si="3"/>
        <v>1.7331856726852943</v>
      </c>
      <c r="G73" s="35"/>
      <c r="H73" s="6"/>
      <c r="I73" s="6" t="s">
        <v>381</v>
      </c>
      <c r="O73" s="1"/>
    </row>
    <row r="74" spans="1:19" x14ac:dyDescent="0.25">
      <c r="A74" s="121">
        <v>44089</v>
      </c>
      <c r="B74" s="69" t="s">
        <v>195</v>
      </c>
      <c r="C74" s="69" t="s">
        <v>220</v>
      </c>
      <c r="D74" s="70">
        <v>3028243.68</v>
      </c>
      <c r="E74" s="70">
        <v>365927.06699999998</v>
      </c>
      <c r="F74" s="70">
        <f t="shared" si="3"/>
        <v>8.2755389067734644</v>
      </c>
      <c r="G74" s="35"/>
      <c r="H74" s="6"/>
      <c r="I74" s="6" t="s">
        <v>381</v>
      </c>
      <c r="O74" s="1"/>
    </row>
    <row r="75" spans="1:19" x14ac:dyDescent="0.25">
      <c r="A75" s="121">
        <v>44129</v>
      </c>
      <c r="B75" s="69" t="s">
        <v>195</v>
      </c>
      <c r="C75" s="69" t="s">
        <v>221</v>
      </c>
      <c r="D75" s="70">
        <v>2163072.52</v>
      </c>
      <c r="E75" s="70">
        <v>462415.97120000003</v>
      </c>
      <c r="F75" s="70">
        <f t="shared" si="3"/>
        <v>4.677763431022254</v>
      </c>
      <c r="G75" s="35"/>
      <c r="H75" s="6"/>
      <c r="I75" s="6" t="s">
        <v>381</v>
      </c>
      <c r="O75" s="1"/>
    </row>
    <row r="76" spans="1:19" x14ac:dyDescent="0.25">
      <c r="A76" s="121">
        <v>44147</v>
      </c>
      <c r="B76" s="69" t="s">
        <v>195</v>
      </c>
      <c r="C76" s="69" t="s">
        <v>222</v>
      </c>
      <c r="D76" s="70">
        <v>2251170.2999999998</v>
      </c>
      <c r="E76" s="70">
        <v>607475.82350000006</v>
      </c>
      <c r="F76" s="70">
        <f t="shared" si="3"/>
        <v>3.7057776012052264</v>
      </c>
      <c r="G76" s="35"/>
      <c r="H76" s="6"/>
      <c r="I76" s="6" t="s">
        <v>381</v>
      </c>
      <c r="O76" s="1"/>
    </row>
    <row r="77" spans="1:19" x14ac:dyDescent="0.25">
      <c r="A77" s="121">
        <v>44160</v>
      </c>
      <c r="B77" s="69" t="s">
        <v>195</v>
      </c>
      <c r="C77" s="69" t="s">
        <v>223</v>
      </c>
      <c r="D77" s="70">
        <v>2677334.61</v>
      </c>
      <c r="E77" s="70">
        <v>1732056.0111</v>
      </c>
      <c r="F77" s="70">
        <f t="shared" si="3"/>
        <v>1.5457552139434967</v>
      </c>
      <c r="G77" s="35"/>
      <c r="H77" s="6"/>
      <c r="I77" s="6" t="s">
        <v>381</v>
      </c>
      <c r="O77" s="1"/>
    </row>
    <row r="78" spans="1:19" x14ac:dyDescent="0.25">
      <c r="A78" s="121">
        <v>44223</v>
      </c>
      <c r="B78" s="69" t="s">
        <v>195</v>
      </c>
      <c r="C78" s="69" t="s">
        <v>224</v>
      </c>
      <c r="D78" s="70">
        <v>3376755.45</v>
      </c>
      <c r="E78" s="70">
        <v>1823711.0623999999</v>
      </c>
      <c r="F78" s="70">
        <f t="shared" si="3"/>
        <v>1.8515846723856557</v>
      </c>
      <c r="G78" s="35"/>
      <c r="H78" s="6"/>
      <c r="I78" s="6" t="s">
        <v>381</v>
      </c>
      <c r="O78" s="1"/>
    </row>
    <row r="79" spans="1:19" x14ac:dyDescent="0.25">
      <c r="A79" s="121">
        <v>44295</v>
      </c>
      <c r="B79" s="69" t="s">
        <v>195</v>
      </c>
      <c r="C79" s="69" t="s">
        <v>225</v>
      </c>
      <c r="D79" s="70">
        <v>2529207.61</v>
      </c>
      <c r="E79" s="70">
        <v>2235823.8067000001</v>
      </c>
      <c r="F79" s="70">
        <f t="shared" si="3"/>
        <v>1.1312195542514705</v>
      </c>
      <c r="G79" s="35"/>
      <c r="H79" s="6"/>
      <c r="I79" s="6" t="s">
        <v>381</v>
      </c>
      <c r="O79" s="1"/>
    </row>
    <row r="80" spans="1:19" x14ac:dyDescent="0.25">
      <c r="A80" s="125">
        <v>44512</v>
      </c>
      <c r="B80" s="71" t="s">
        <v>195</v>
      </c>
      <c r="C80" s="71" t="s">
        <v>277</v>
      </c>
      <c r="D80" s="72">
        <v>220.59</v>
      </c>
      <c r="E80" s="71">
        <v>4.4808000000000003</v>
      </c>
      <c r="F80" s="73">
        <f t="shared" si="3"/>
        <v>49.230048205677555</v>
      </c>
      <c r="G80" s="85"/>
      <c r="H80" s="85"/>
      <c r="I80" s="85" t="s">
        <v>382</v>
      </c>
      <c r="O80" s="1"/>
    </row>
    <row r="81" spans="1:15" x14ac:dyDescent="0.25">
      <c r="A81" s="125">
        <v>44517</v>
      </c>
      <c r="B81" s="71" t="s">
        <v>195</v>
      </c>
      <c r="C81" s="71" t="s">
        <v>278</v>
      </c>
      <c r="D81" s="72">
        <v>201.99</v>
      </c>
      <c r="E81" s="71">
        <v>4.5286999999999997</v>
      </c>
      <c r="F81" s="73">
        <f t="shared" si="3"/>
        <v>44.602203722922695</v>
      </c>
      <c r="G81" s="85"/>
      <c r="H81" s="85"/>
      <c r="I81" s="85" t="s">
        <v>382</v>
      </c>
      <c r="O81" s="1"/>
    </row>
    <row r="82" spans="1:15" x14ac:dyDescent="0.25">
      <c r="A82" s="125">
        <v>44518</v>
      </c>
      <c r="B82" s="71" t="s">
        <v>195</v>
      </c>
      <c r="C82" s="71" t="s">
        <v>279</v>
      </c>
      <c r="D82" s="72">
        <v>103.73</v>
      </c>
      <c r="E82" s="71">
        <v>4.5861000000000001</v>
      </c>
      <c r="F82" s="73">
        <f t="shared" si="3"/>
        <v>22.618346743420336</v>
      </c>
      <c r="G82" s="85"/>
      <c r="H82" s="85"/>
      <c r="I82" s="85" t="s">
        <v>382</v>
      </c>
      <c r="O82" s="1"/>
    </row>
    <row r="83" spans="1:15" x14ac:dyDescent="0.25">
      <c r="A83" s="125">
        <v>44524</v>
      </c>
      <c r="B83" s="71" t="s">
        <v>195</v>
      </c>
      <c r="C83" s="71" t="s">
        <v>280</v>
      </c>
      <c r="D83" s="72">
        <v>142.86000000000001</v>
      </c>
      <c r="E83" s="71">
        <v>4.5640000000000001</v>
      </c>
      <c r="F83" s="73">
        <f t="shared" si="3"/>
        <v>31.301489921121824</v>
      </c>
      <c r="G83" s="85"/>
      <c r="H83" s="85"/>
      <c r="I83" s="85" t="s">
        <v>382</v>
      </c>
      <c r="O83" s="1"/>
    </row>
    <row r="84" spans="1:15" x14ac:dyDescent="0.25">
      <c r="A84" s="121">
        <v>44785</v>
      </c>
      <c r="B84" s="69" t="s">
        <v>281</v>
      </c>
      <c r="C84" s="69" t="s">
        <v>282</v>
      </c>
      <c r="D84" s="70">
        <v>215.11</v>
      </c>
      <c r="E84" s="69">
        <v>5.9782999999999999</v>
      </c>
      <c r="F84" s="123">
        <f t="shared" si="3"/>
        <v>35.981800846394464</v>
      </c>
      <c r="G84" s="69"/>
      <c r="H84" s="105"/>
      <c r="I84" s="6" t="s">
        <v>381</v>
      </c>
    </row>
    <row r="85" spans="1:15" x14ac:dyDescent="0.25">
      <c r="A85" s="121">
        <v>44789</v>
      </c>
      <c r="B85" s="69" t="s">
        <v>281</v>
      </c>
      <c r="C85" s="69" t="s">
        <v>282</v>
      </c>
      <c r="D85" s="70">
        <v>43.5</v>
      </c>
      <c r="E85" s="69">
        <v>5.97</v>
      </c>
      <c r="F85" s="123">
        <f t="shared" si="3"/>
        <v>7.2864321608040203</v>
      </c>
      <c r="G85" s="69"/>
      <c r="H85" s="105"/>
      <c r="I85" s="6" t="s">
        <v>381</v>
      </c>
    </row>
    <row r="86" spans="1:15" x14ac:dyDescent="0.25">
      <c r="A86" s="121">
        <v>44809</v>
      </c>
      <c r="B86" s="69" t="s">
        <v>281</v>
      </c>
      <c r="C86" s="69" t="s">
        <v>282</v>
      </c>
      <c r="D86" s="70">
        <v>24.34</v>
      </c>
      <c r="E86" s="69">
        <v>7.9447000000000001</v>
      </c>
      <c r="F86" s="123">
        <f t="shared" si="3"/>
        <v>3.0636776719070573</v>
      </c>
      <c r="G86" s="69"/>
      <c r="H86" s="105"/>
      <c r="I86" s="6" t="s">
        <v>381</v>
      </c>
    </row>
    <row r="87" spans="1:15" x14ac:dyDescent="0.25">
      <c r="A87" s="121">
        <v>44866</v>
      </c>
      <c r="B87" s="69" t="s">
        <v>195</v>
      </c>
      <c r="C87" s="69" t="s">
        <v>365</v>
      </c>
      <c r="D87" s="70">
        <v>125.84</v>
      </c>
      <c r="E87" s="69">
        <v>8.5744000000000007</v>
      </c>
      <c r="F87" s="123">
        <f t="shared" si="3"/>
        <v>14.676245568203022</v>
      </c>
      <c r="G87" s="69"/>
      <c r="H87" s="7"/>
      <c r="I87" s="6" t="s">
        <v>381</v>
      </c>
    </row>
    <row r="88" spans="1:15" x14ac:dyDescent="0.25">
      <c r="A88" s="121">
        <v>44873</v>
      </c>
      <c r="B88" s="69" t="s">
        <v>281</v>
      </c>
      <c r="C88" s="69" t="s">
        <v>282</v>
      </c>
      <c r="D88" s="70">
        <v>99.15</v>
      </c>
      <c r="E88" s="69">
        <v>8.8292000000000002</v>
      </c>
      <c r="F88" s="123">
        <f t="shared" si="3"/>
        <v>11.229782992796629</v>
      </c>
      <c r="G88" s="69"/>
      <c r="H88" s="105"/>
      <c r="I88" s="6" t="s">
        <v>381</v>
      </c>
    </row>
    <row r="89" spans="1:15" x14ac:dyDescent="0.25">
      <c r="A89" s="121">
        <v>44874</v>
      </c>
      <c r="B89" s="69" t="s">
        <v>195</v>
      </c>
      <c r="C89" s="69" t="s">
        <v>366</v>
      </c>
      <c r="D89" s="70">
        <v>141.05000000000001</v>
      </c>
      <c r="E89" s="69">
        <v>8.9307999999999996</v>
      </c>
      <c r="F89" s="123">
        <f t="shared" si="3"/>
        <v>15.793657902987416</v>
      </c>
      <c r="G89" s="69"/>
      <c r="H89" s="105"/>
      <c r="I89" s="6" t="s">
        <v>381</v>
      </c>
    </row>
    <row r="90" spans="1:15" x14ac:dyDescent="0.25">
      <c r="A90" s="121">
        <v>44900</v>
      </c>
      <c r="B90" s="69" t="s">
        <v>281</v>
      </c>
      <c r="C90" s="69" t="s">
        <v>282</v>
      </c>
      <c r="D90" s="70">
        <v>86.18</v>
      </c>
      <c r="E90" s="69">
        <v>11.539</v>
      </c>
      <c r="F90" s="123">
        <f t="shared" si="3"/>
        <v>7.4685847993760301</v>
      </c>
      <c r="G90" s="69"/>
      <c r="H90" s="105"/>
      <c r="I90" s="6" t="s">
        <v>381</v>
      </c>
    </row>
    <row r="91" spans="1:15" x14ac:dyDescent="0.25">
      <c r="A91" s="121">
        <v>44949</v>
      </c>
      <c r="B91" s="69" t="s">
        <v>281</v>
      </c>
      <c r="C91" s="69" t="s">
        <v>282</v>
      </c>
      <c r="D91" s="70">
        <v>115.6</v>
      </c>
      <c r="E91" s="69">
        <v>20.734000000000002</v>
      </c>
      <c r="F91" s="123">
        <f t="shared" si="3"/>
        <v>5.5753834281855879</v>
      </c>
      <c r="G91" s="69"/>
      <c r="H91" s="105"/>
      <c r="I91" s="6" t="s">
        <v>381</v>
      </c>
    </row>
    <row r="92" spans="1:15" x14ac:dyDescent="0.25">
      <c r="A92" s="121">
        <v>45000</v>
      </c>
      <c r="B92" s="69" t="s">
        <v>281</v>
      </c>
      <c r="C92" s="69" t="s">
        <v>282</v>
      </c>
      <c r="D92" s="70">
        <v>272.33999999999997</v>
      </c>
      <c r="E92" s="69">
        <v>24.067699999999999</v>
      </c>
      <c r="F92" s="123">
        <f t="shared" si="3"/>
        <v>11.315580632964512</v>
      </c>
      <c r="G92" s="69"/>
      <c r="H92" s="105"/>
      <c r="I92" s="6" t="s">
        <v>381</v>
      </c>
    </row>
    <row r="93" spans="1:15" x14ac:dyDescent="0.25">
      <c r="A93" s="121">
        <v>45041</v>
      </c>
      <c r="B93" s="69" t="s">
        <v>281</v>
      </c>
      <c r="C93" s="69" t="s">
        <v>282</v>
      </c>
      <c r="D93" s="70">
        <v>311.52999999999997</v>
      </c>
      <c r="E93" s="69">
        <v>24.653300000000002</v>
      </c>
      <c r="F93" s="123">
        <f t="shared" si="3"/>
        <v>12.636442180154379</v>
      </c>
      <c r="G93" s="69"/>
      <c r="H93" s="105"/>
      <c r="I93" s="6" t="s">
        <v>381</v>
      </c>
    </row>
    <row r="94" spans="1:15" x14ac:dyDescent="0.25">
      <c r="A94" s="121">
        <v>45042</v>
      </c>
      <c r="B94" s="69" t="s">
        <v>195</v>
      </c>
      <c r="C94" s="124" t="s">
        <v>367</v>
      </c>
      <c r="D94" s="70">
        <v>651.65</v>
      </c>
      <c r="E94" s="69">
        <v>24.632000000000001</v>
      </c>
      <c r="F94" s="123">
        <f t="shared" si="3"/>
        <v>26.455423838908732</v>
      </c>
      <c r="G94" s="69">
        <v>1471.54</v>
      </c>
      <c r="H94" s="105">
        <v>0.17094000000000001</v>
      </c>
      <c r="I94" s="6" t="s">
        <v>381</v>
      </c>
    </row>
    <row r="95" spans="1:15" x14ac:dyDescent="0.25">
      <c r="A95" s="121">
        <v>45069</v>
      </c>
      <c r="B95" s="69" t="s">
        <v>281</v>
      </c>
      <c r="C95" s="69" t="s">
        <v>282</v>
      </c>
      <c r="D95" s="70">
        <v>194.74</v>
      </c>
      <c r="E95" s="69">
        <v>26.0015</v>
      </c>
      <c r="F95" s="123">
        <f t="shared" si="3"/>
        <v>7.4895679095436805</v>
      </c>
      <c r="G95" s="69"/>
      <c r="H95" s="105"/>
      <c r="I95" s="6" t="s">
        <v>381</v>
      </c>
    </row>
    <row r="96" spans="1:15" x14ac:dyDescent="0.25">
      <c r="A96" s="121">
        <v>45085</v>
      </c>
      <c r="B96" s="69" t="s">
        <v>281</v>
      </c>
      <c r="C96" s="69" t="s">
        <v>282</v>
      </c>
      <c r="D96" s="70">
        <v>184.79</v>
      </c>
      <c r="E96" s="69">
        <v>26.857099999999999</v>
      </c>
      <c r="F96" s="123">
        <f t="shared" si="3"/>
        <v>6.8804897029091006</v>
      </c>
      <c r="G96" s="69"/>
      <c r="H96" s="105"/>
      <c r="I96" s="6" t="s">
        <v>381</v>
      </c>
    </row>
    <row r="97" spans="1:15" x14ac:dyDescent="0.25">
      <c r="A97" s="121">
        <v>45085</v>
      </c>
      <c r="B97" s="69" t="s">
        <v>195</v>
      </c>
      <c r="C97" s="69" t="s">
        <v>368</v>
      </c>
      <c r="D97" s="70">
        <v>353.16</v>
      </c>
      <c r="E97" s="69">
        <v>26.857099999999999</v>
      </c>
      <c r="F97" s="123">
        <f t="shared" si="3"/>
        <v>13.149595451482105</v>
      </c>
      <c r="G97" s="69">
        <v>1576.02</v>
      </c>
      <c r="H97" s="105">
        <v>0.16108</v>
      </c>
      <c r="I97" s="6" t="s">
        <v>381</v>
      </c>
    </row>
    <row r="98" spans="1:15" x14ac:dyDescent="0.25">
      <c r="A98" s="121">
        <v>45117</v>
      </c>
      <c r="B98" s="69" t="s">
        <v>281</v>
      </c>
      <c r="C98" s="69" t="s">
        <v>282</v>
      </c>
      <c r="D98" s="70">
        <v>194.77</v>
      </c>
      <c r="E98" s="69">
        <v>28.206600000000002</v>
      </c>
      <c r="F98" s="123">
        <f t="shared" si="3"/>
        <v>6.9051214963873706</v>
      </c>
      <c r="G98" s="69"/>
      <c r="H98" s="105"/>
      <c r="I98" s="6" t="s">
        <v>381</v>
      </c>
    </row>
    <row r="99" spans="1:15" x14ac:dyDescent="0.25">
      <c r="A99" s="121">
        <v>45140</v>
      </c>
      <c r="B99" s="69" t="s">
        <v>281</v>
      </c>
      <c r="C99" s="69" t="s">
        <v>282</v>
      </c>
      <c r="D99" s="70">
        <v>210.77</v>
      </c>
      <c r="E99" s="69">
        <v>29.7559</v>
      </c>
      <c r="F99" s="123">
        <f t="shared" si="3"/>
        <v>7.0833011268353507</v>
      </c>
      <c r="G99" s="69"/>
      <c r="H99" s="105"/>
      <c r="I99" s="6" t="s">
        <v>381</v>
      </c>
    </row>
    <row r="100" spans="1:15" x14ac:dyDescent="0.25">
      <c r="A100" s="121">
        <v>45140</v>
      </c>
      <c r="B100" s="69" t="s">
        <v>195</v>
      </c>
      <c r="C100" s="69" t="s">
        <v>369</v>
      </c>
      <c r="D100" s="70">
        <v>605.22</v>
      </c>
      <c r="E100" s="69">
        <v>29.7559</v>
      </c>
      <c r="F100" s="123">
        <f t="shared" si="3"/>
        <v>20.339495696651756</v>
      </c>
      <c r="G100" s="69">
        <v>1770.72</v>
      </c>
      <c r="H100" s="105">
        <v>0.16231999999999999</v>
      </c>
      <c r="I100" s="6" t="s">
        <v>381</v>
      </c>
    </row>
    <row r="101" spans="1:15" x14ac:dyDescent="0.25">
      <c r="A101" s="121">
        <v>45147</v>
      </c>
      <c r="B101" s="69" t="s">
        <v>195</v>
      </c>
      <c r="C101" s="69" t="s">
        <v>370</v>
      </c>
      <c r="D101" s="70">
        <v>605.22</v>
      </c>
      <c r="E101" s="69">
        <v>31.2376</v>
      </c>
      <c r="F101" s="123">
        <f t="shared" si="3"/>
        <v>19.374727892027558</v>
      </c>
      <c r="G101" s="69">
        <v>1770.72</v>
      </c>
      <c r="H101" s="105">
        <v>0.16231999999999999</v>
      </c>
      <c r="I101" s="6" t="s">
        <v>381</v>
      </c>
    </row>
    <row r="102" spans="1:15" x14ac:dyDescent="0.25">
      <c r="A102" s="121">
        <v>45148</v>
      </c>
      <c r="B102" s="69" t="s">
        <v>195</v>
      </c>
      <c r="C102" s="69" t="s">
        <v>371</v>
      </c>
      <c r="D102" s="70">
        <v>605.22</v>
      </c>
      <c r="E102" s="69">
        <v>31.355399999999999</v>
      </c>
      <c r="F102" s="123">
        <f t="shared" si="3"/>
        <v>19.301938422089975</v>
      </c>
      <c r="G102" s="69">
        <v>1770.72</v>
      </c>
      <c r="H102" s="105">
        <v>0.16231999999999999</v>
      </c>
      <c r="I102" s="6" t="s">
        <v>381</v>
      </c>
    </row>
    <row r="103" spans="1:15" x14ac:dyDescent="0.25">
      <c r="A103" s="121">
        <v>45189</v>
      </c>
      <c r="B103" s="69" t="s">
        <v>378</v>
      </c>
      <c r="C103" s="69" t="s">
        <v>379</v>
      </c>
      <c r="D103" s="70">
        <v>987.49</v>
      </c>
      <c r="E103" s="69"/>
      <c r="F103" s="123"/>
      <c r="G103" s="69"/>
      <c r="H103" s="105"/>
      <c r="I103" s="6" t="s">
        <v>381</v>
      </c>
      <c r="O103" s="1"/>
    </row>
    <row r="104" spans="1:15" x14ac:dyDescent="0.25">
      <c r="A104" s="121">
        <v>45189</v>
      </c>
      <c r="B104" s="69" t="s">
        <v>378</v>
      </c>
      <c r="C104" s="69" t="s">
        <v>380</v>
      </c>
      <c r="D104" s="70">
        <v>987.49</v>
      </c>
      <c r="E104" s="69"/>
      <c r="F104" s="123"/>
      <c r="G104" s="69"/>
      <c r="H104" s="105"/>
      <c r="I104" s="6" t="s">
        <v>381</v>
      </c>
      <c r="O104" s="1"/>
    </row>
    <row r="105" spans="1:15" x14ac:dyDescent="0.25">
      <c r="A105" s="121"/>
      <c r="B105" s="69"/>
      <c r="C105" s="69"/>
      <c r="D105" s="70"/>
      <c r="E105" s="69"/>
      <c r="F105" s="123"/>
      <c r="G105" s="69"/>
      <c r="H105" s="105"/>
      <c r="I105" s="6"/>
      <c r="O105" s="1"/>
    </row>
    <row r="106" spans="1:15" x14ac:dyDescent="0.25">
      <c r="A106" s="121"/>
      <c r="B106" s="69"/>
      <c r="C106" s="69"/>
      <c r="D106" s="70"/>
      <c r="E106" s="69"/>
      <c r="F106" s="123"/>
      <c r="G106" s="69"/>
      <c r="H106" s="105"/>
      <c r="I106" s="6"/>
      <c r="O106" s="1"/>
    </row>
    <row r="107" spans="1:15" x14ac:dyDescent="0.25">
      <c r="A107" s="121"/>
      <c r="B107" s="69"/>
      <c r="C107" s="69"/>
      <c r="D107" s="70"/>
      <c r="E107" s="69"/>
      <c r="F107" s="123"/>
      <c r="G107" s="69"/>
      <c r="H107" s="105"/>
      <c r="I107" s="6"/>
      <c r="O107" s="1"/>
    </row>
    <row r="108" spans="1:15" x14ac:dyDescent="0.25">
      <c r="A108" s="121"/>
      <c r="B108" s="69"/>
      <c r="C108" s="69"/>
      <c r="D108" s="70"/>
      <c r="E108" s="69"/>
      <c r="F108" s="123"/>
      <c r="G108" s="69"/>
      <c r="H108" s="105"/>
      <c r="I108" s="6"/>
      <c r="O108" s="1"/>
    </row>
    <row r="109" spans="1:15" x14ac:dyDescent="0.25">
      <c r="A109" s="121"/>
      <c r="B109" s="69"/>
      <c r="C109" s="69"/>
      <c r="D109" s="70"/>
      <c r="E109" s="69"/>
      <c r="F109" s="123"/>
      <c r="G109" s="69"/>
      <c r="H109" s="105"/>
      <c r="I109" s="6"/>
      <c r="O109" s="1"/>
    </row>
    <row r="110" spans="1:15" x14ac:dyDescent="0.25">
      <c r="A110" s="121"/>
      <c r="B110" s="69"/>
      <c r="C110" s="69"/>
      <c r="D110" s="70"/>
      <c r="E110" s="69"/>
      <c r="F110" s="123"/>
      <c r="G110" s="69"/>
      <c r="H110" s="105"/>
      <c r="I110" s="6"/>
      <c r="O110" s="1"/>
    </row>
    <row r="111" spans="1:15" x14ac:dyDescent="0.25">
      <c r="A111" s="121"/>
      <c r="B111" s="69"/>
      <c r="C111" s="69"/>
      <c r="D111" s="70"/>
      <c r="E111" s="69"/>
      <c r="F111" s="123"/>
      <c r="G111" s="69"/>
      <c r="H111" s="105"/>
      <c r="I111" s="6"/>
      <c r="O111" s="1"/>
    </row>
    <row r="112" spans="1:15" x14ac:dyDescent="0.25">
      <c r="A112" s="121"/>
      <c r="B112" s="69"/>
      <c r="C112" s="69"/>
      <c r="D112" s="70"/>
      <c r="E112" s="69"/>
      <c r="F112" s="123"/>
      <c r="G112" s="69"/>
      <c r="H112" s="105"/>
      <c r="I112" s="6"/>
      <c r="O112" s="1"/>
    </row>
    <row r="113" spans="1:15" x14ac:dyDescent="0.25">
      <c r="A113" s="121"/>
      <c r="B113" s="69"/>
      <c r="C113" s="69"/>
      <c r="D113" s="70"/>
      <c r="E113" s="69"/>
      <c r="F113" s="123"/>
      <c r="G113" s="69"/>
      <c r="H113" s="105"/>
      <c r="I113" s="6"/>
      <c r="O113" s="1"/>
    </row>
    <row r="114" spans="1:15" x14ac:dyDescent="0.25">
      <c r="A114" s="121"/>
      <c r="B114" s="69"/>
      <c r="C114" s="69"/>
      <c r="D114" s="70"/>
      <c r="E114" s="69"/>
      <c r="F114" s="123"/>
      <c r="G114" s="69"/>
      <c r="H114" s="105"/>
      <c r="I114" s="6"/>
      <c r="O114" s="1"/>
    </row>
    <row r="115" spans="1:15" x14ac:dyDescent="0.25">
      <c r="A115" s="121"/>
      <c r="B115" s="69"/>
      <c r="C115" s="69"/>
      <c r="D115" s="70"/>
      <c r="E115" s="69"/>
      <c r="F115" s="123"/>
      <c r="G115" s="69"/>
      <c r="H115" s="105"/>
      <c r="I115" s="6"/>
      <c r="O115" s="1"/>
    </row>
    <row r="116" spans="1:15" x14ac:dyDescent="0.25">
      <c r="A116" s="121"/>
      <c r="B116" s="69"/>
      <c r="C116" s="69"/>
      <c r="D116" s="70"/>
      <c r="E116" s="69"/>
      <c r="F116" s="123"/>
      <c r="G116" s="69"/>
      <c r="H116" s="105"/>
      <c r="I116" s="6"/>
      <c r="O116" s="1"/>
    </row>
    <row r="117" spans="1:15" x14ac:dyDescent="0.25">
      <c r="A117" s="121"/>
      <c r="B117" s="69"/>
      <c r="C117" s="69"/>
      <c r="D117" s="70"/>
      <c r="E117" s="69"/>
      <c r="F117" s="123"/>
      <c r="G117" s="69"/>
      <c r="H117" s="105"/>
      <c r="I117" s="6"/>
      <c r="O117" s="1"/>
    </row>
    <row r="118" spans="1:15" x14ac:dyDescent="0.25">
      <c r="A118" s="121"/>
      <c r="B118" s="69"/>
      <c r="C118" s="69"/>
      <c r="D118" s="70"/>
      <c r="E118" s="69"/>
      <c r="F118" s="123"/>
      <c r="G118" s="69"/>
      <c r="H118" s="105"/>
      <c r="I118" s="6"/>
      <c r="O118" s="1"/>
    </row>
    <row r="119" spans="1:15" x14ac:dyDescent="0.25">
      <c r="E119"/>
      <c r="F119"/>
      <c r="O119" s="1"/>
    </row>
    <row r="120" spans="1:15" x14ac:dyDescent="0.25">
      <c r="E120"/>
      <c r="F120"/>
      <c r="O120" s="1"/>
    </row>
    <row r="121" spans="1:15" x14ac:dyDescent="0.25">
      <c r="E121"/>
      <c r="F121"/>
      <c r="O121" s="1"/>
    </row>
    <row r="122" spans="1:15" x14ac:dyDescent="0.25">
      <c r="E122"/>
      <c r="F122"/>
      <c r="O122" s="1"/>
    </row>
    <row r="123" spans="1:15" x14ac:dyDescent="0.25">
      <c r="E123"/>
      <c r="F123"/>
      <c r="O123" s="1"/>
    </row>
    <row r="124" spans="1:15" x14ac:dyDescent="0.25">
      <c r="E124"/>
      <c r="F124"/>
      <c r="I124" s="1"/>
    </row>
    <row r="125" spans="1:15" x14ac:dyDescent="0.25">
      <c r="E125"/>
      <c r="F125"/>
      <c r="I125" s="1"/>
    </row>
    <row r="126" spans="1:15" x14ac:dyDescent="0.25">
      <c r="E126"/>
      <c r="F126"/>
      <c r="I126" s="1"/>
    </row>
    <row r="127" spans="1:15" x14ac:dyDescent="0.25">
      <c r="E127"/>
      <c r="F127"/>
      <c r="I127" s="1"/>
    </row>
    <row r="128" spans="1:15" x14ac:dyDescent="0.25">
      <c r="E128"/>
      <c r="F128"/>
      <c r="I128" s="1"/>
    </row>
    <row r="129" spans="5:9" x14ac:dyDescent="0.25">
      <c r="E129"/>
      <c r="F129"/>
      <c r="I129" s="1"/>
    </row>
    <row r="130" spans="5:9" x14ac:dyDescent="0.25">
      <c r="E130"/>
      <c r="F130"/>
      <c r="I130" s="1"/>
    </row>
    <row r="131" spans="5:9" x14ac:dyDescent="0.25">
      <c r="E131"/>
      <c r="F131"/>
      <c r="I131" s="1"/>
    </row>
    <row r="132" spans="5:9" x14ac:dyDescent="0.25">
      <c r="E132"/>
      <c r="F132"/>
      <c r="I132" s="1"/>
    </row>
    <row r="133" spans="5:9" x14ac:dyDescent="0.25">
      <c r="E133"/>
      <c r="F133"/>
      <c r="I133" s="1"/>
    </row>
    <row r="134" spans="5:9" x14ac:dyDescent="0.25">
      <c r="E134"/>
      <c r="F134"/>
      <c r="I134" s="1"/>
    </row>
    <row r="135" spans="5:9" x14ac:dyDescent="0.25">
      <c r="E135"/>
      <c r="F135"/>
      <c r="I135" s="1"/>
    </row>
    <row r="136" spans="5:9" x14ac:dyDescent="0.25">
      <c r="E136"/>
      <c r="F136"/>
      <c r="I136" s="1"/>
    </row>
    <row r="137" spans="5:9" x14ac:dyDescent="0.25">
      <c r="E137"/>
      <c r="F137"/>
      <c r="I137" s="1"/>
    </row>
    <row r="138" spans="5:9" x14ac:dyDescent="0.25">
      <c r="E138"/>
      <c r="F138"/>
      <c r="I138" s="1"/>
    </row>
  </sheetData>
  <sortState ref="A3:F45">
    <sortCondition ref="A3:A45"/>
  </sortState>
  <pageMargins left="0.39370078740157483" right="0.39370078740157483" top="0.39370078740157483" bottom="0.39370078740157483" header="0.31496062992125984" footer="0.31496062992125984"/>
  <pageSetup scale="9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11</vt:i4>
      </vt:variant>
    </vt:vector>
  </HeadingPairs>
  <TitlesOfParts>
    <vt:vector size="11" baseType="lpstr">
      <vt:lpstr>ESTADO DE CTA 2016_2023 (2)</vt:lpstr>
      <vt:lpstr>LFG_2023</vt:lpstr>
      <vt:lpstr>datos de Inquilinos</vt:lpstr>
      <vt:lpstr>FACT D&amp;J</vt:lpstr>
      <vt:lpstr>ALQUILERES al 14_09_2013</vt:lpstr>
      <vt:lpstr>ALQUILERES al</vt:lpstr>
      <vt:lpstr>ESTADO CTA 2013_2015</vt:lpstr>
      <vt:lpstr>ESTADO DE CTA 2016_2023</vt:lpstr>
      <vt:lpstr>GASTOS 2013 AL 2023</vt:lpstr>
      <vt:lpstr>TASA DE CAMBIO</vt:lpstr>
      <vt:lpstr>Cta Jorge Rogriguez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lguerrero</dc:creator>
  <cp:lastModifiedBy>LFG</cp:lastModifiedBy>
  <cp:lastPrinted>2023-09-28T22:44:37Z</cp:lastPrinted>
  <dcterms:created xsi:type="dcterms:W3CDTF">2013-06-13T14:16:50Z</dcterms:created>
  <dcterms:modified xsi:type="dcterms:W3CDTF">2023-09-28T22:44:55Z</dcterms:modified>
</cp:coreProperties>
</file>